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8FC2126E-5D4D-45BD-8A26-DBC18F7460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2" i="1" l="1"/>
  <c r="C403" i="1"/>
  <c r="C364" i="1"/>
  <c r="C365" i="1"/>
  <c r="C321" i="1"/>
  <c r="C322" i="1"/>
  <c r="C282" i="1"/>
  <c r="C281" i="1"/>
  <c r="C237" i="1"/>
  <c r="C235" i="1"/>
  <c r="C196" i="1"/>
  <c r="C195" i="1"/>
  <c r="C184" i="1"/>
  <c r="C152" i="1"/>
  <c r="C153" i="1"/>
  <c r="C109" i="1"/>
  <c r="C111" i="1"/>
  <c r="C67" i="1"/>
  <c r="C352" i="1" l="1"/>
  <c r="C310" i="1"/>
  <c r="C142" i="1"/>
  <c r="C393" i="1" l="1"/>
  <c r="C270" i="1"/>
  <c r="C99" i="1"/>
  <c r="C57" i="1"/>
  <c r="C11" i="1"/>
  <c r="C225" i="1" l="1"/>
  <c r="C408" i="1" l="1"/>
  <c r="C159" i="1"/>
  <c r="C71" i="1"/>
  <c r="C115" i="1" l="1"/>
  <c r="C369" i="1" l="1"/>
  <c r="C326" i="1" l="1"/>
  <c r="C286" i="1" l="1"/>
  <c r="C241" i="1" l="1"/>
  <c r="C200" i="1" l="1"/>
  <c r="C23" i="1" l="1"/>
</calcChain>
</file>

<file path=xl/sharedStrings.xml><?xml version="1.0" encoding="utf-8"?>
<sst xmlns="http://schemas.openxmlformats.org/spreadsheetml/2006/main" count="271" uniqueCount="49">
  <si>
    <t>ул. Красноармейская, дом 35а</t>
  </si>
  <si>
    <t>Доходы, руб</t>
  </si>
  <si>
    <t>Задолжность за коммунальные и жилищные услуги</t>
  </si>
  <si>
    <t>в том числе задолжность за жилищные услуги</t>
  </si>
  <si>
    <t xml:space="preserve">Жилищные услуги  </t>
  </si>
  <si>
    <t>Итого</t>
  </si>
  <si>
    <t>Расходы, руб</t>
  </si>
  <si>
    <t>Благоустройство,уборка территории</t>
  </si>
  <si>
    <t>Контроль качества воды</t>
  </si>
  <si>
    <t>Содержание и ремонт внутридомовых сетей</t>
  </si>
  <si>
    <t xml:space="preserve">Текущий ремонт и содержание  </t>
  </si>
  <si>
    <t>Уборка помещений</t>
  </si>
  <si>
    <t>Услуги управления</t>
  </si>
  <si>
    <t>Итого расходы</t>
  </si>
  <si>
    <t>мкр. Северный, дом 72</t>
  </si>
  <si>
    <t>Плата за пользование общедомовым имущестовом</t>
  </si>
  <si>
    <t>Содержание коллективных антенн</t>
  </si>
  <si>
    <t>Текущий ремонт и содержание лифтов</t>
  </si>
  <si>
    <t>мкр. Северный, дом 73</t>
  </si>
  <si>
    <t>Обслуживание домофона</t>
  </si>
  <si>
    <t>Содержание домофонов</t>
  </si>
  <si>
    <t>Содержание системы отопления и ГВС</t>
  </si>
  <si>
    <t>мкр. Царский, дом 8</t>
  </si>
  <si>
    <t>В том числе задолжность за жилищные услуги</t>
  </si>
  <si>
    <t xml:space="preserve">Жилищные услуги </t>
  </si>
  <si>
    <t>Содержание консъержа</t>
  </si>
  <si>
    <t>Содержание консъержа и консьержной</t>
  </si>
  <si>
    <t>мкр. Царский, дом 9</t>
  </si>
  <si>
    <t>Жилищные услуги</t>
  </si>
  <si>
    <t>мкр. Царский, дом 10</t>
  </si>
  <si>
    <t>мкр.Царский, дом 11</t>
  </si>
  <si>
    <t>мкр. Царский, дом 12</t>
  </si>
  <si>
    <t>мкр. Царский, дом 13</t>
  </si>
  <si>
    <t>ул. Шилова, дом 43</t>
  </si>
  <si>
    <t>Содержание системы видеонаблюдения</t>
  </si>
  <si>
    <t>Обслуживание системы видеонаблюдения</t>
  </si>
  <si>
    <t>Текущий ремонт и содержание</t>
  </si>
  <si>
    <t>Установка видеонаблюдения</t>
  </si>
  <si>
    <t>Содержание системы видеоналюдения</t>
  </si>
  <si>
    <t>Утверждаю:</t>
  </si>
  <si>
    <t>Директор ООО "Хороший дом"</t>
  </si>
  <si>
    <t>Составил:</t>
  </si>
  <si>
    <t>Экономист ООО "Хороший дом"</t>
  </si>
  <si>
    <t>Дератизация и дезинфекция</t>
  </si>
  <si>
    <t>Содержание и текущий ремонт систем автоматиз. противопожар. защиты</t>
  </si>
  <si>
    <t>Платеж за э/энергию и интернет на основании протокола № 2 от 14.08.2019</t>
  </si>
  <si>
    <t>2024 год</t>
  </si>
  <si>
    <t>Единовременная плата за модернизацию видеонаблюдения</t>
  </si>
  <si>
    <t>Единовременная плата за монтаж пластиковой двери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</si>
</sst>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2" fillId="2" borderId="1" xfId="0" applyFont="1" applyFill="1" applyBorder="1"/>
    <xf numFmtId="0" fontId="1" fillId="2" borderId="2" xfId="0" applyFont="1" applyFill="1" applyBorder="1"/>
    <xf numFmtId="4" fontId="1" fillId="2" borderId="3" xfId="0" applyNumberFormat="1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4" fontId="1" fillId="0" borderId="6" xfId="0" applyNumberFormat="1" applyFont="1" applyFill="1" applyBorder="1"/>
    <xf numFmtId="0" fontId="2" fillId="0" borderId="7" xfId="0" applyFont="1" applyFill="1" applyBorder="1"/>
    <xf numFmtId="0" fontId="1" fillId="0" borderId="8" xfId="0" applyFont="1" applyFill="1" applyBorder="1"/>
    <xf numFmtId="4" fontId="1" fillId="0" borderId="9" xfId="0" applyNumberFormat="1" applyFont="1" applyFill="1" applyBorder="1"/>
    <xf numFmtId="4" fontId="0" fillId="0" borderId="0" xfId="0" applyNumberFormat="1" applyFill="1"/>
    <xf numFmtId="4" fontId="3" fillId="0" borderId="11" xfId="0" applyNumberFormat="1" applyFont="1" applyFill="1" applyBorder="1"/>
    <xf numFmtId="0" fontId="2" fillId="0" borderId="10" xfId="0" applyFont="1" applyFill="1" applyBorder="1"/>
    <xf numFmtId="0" fontId="2" fillId="0" borderId="0" xfId="0" applyFont="1" applyFill="1" applyBorder="1"/>
    <xf numFmtId="4" fontId="2" fillId="0" borderId="11" xfId="0" applyNumberFormat="1" applyFont="1" applyFill="1" applyBorder="1"/>
    <xf numFmtId="0" fontId="1" fillId="0" borderId="10" xfId="0" applyFont="1" applyFill="1" applyBorder="1"/>
    <xf numFmtId="0" fontId="1" fillId="0" borderId="0" xfId="0" applyFont="1" applyFill="1" applyBorder="1"/>
    <xf numFmtId="4" fontId="1" fillId="0" borderId="11" xfId="0" applyNumberFormat="1" applyFont="1" applyFill="1" applyBorder="1"/>
    <xf numFmtId="4" fontId="2" fillId="0" borderId="14" xfId="0" applyNumberFormat="1" applyFont="1" applyFill="1" applyBorder="1"/>
    <xf numFmtId="0" fontId="0" fillId="0" borderId="0" xfId="0" applyFill="1"/>
    <xf numFmtId="0" fontId="2" fillId="2" borderId="4" xfId="0" applyFont="1" applyFill="1" applyBorder="1"/>
    <xf numFmtId="0" fontId="1" fillId="2" borderId="5" xfId="0" applyFont="1" applyFill="1" applyBorder="1"/>
    <xf numFmtId="3" fontId="3" fillId="0" borderId="11" xfId="0" applyNumberFormat="1" applyFont="1" applyFill="1" applyBorder="1"/>
    <xf numFmtId="3" fontId="2" fillId="0" borderId="11" xfId="0" applyNumberFormat="1" applyFont="1" applyFill="1" applyBorder="1"/>
    <xf numFmtId="3" fontId="1" fillId="0" borderId="11" xfId="0" applyNumberFormat="1" applyFont="1" applyFill="1" applyBorder="1"/>
    <xf numFmtId="3" fontId="1" fillId="0" borderId="9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3" fontId="2" fillId="0" borderId="14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/>
    <xf numFmtId="4" fontId="4" fillId="0" borderId="11" xfId="0" applyNumberFormat="1" applyFont="1" applyFill="1" applyBorder="1"/>
    <xf numFmtId="3" fontId="4" fillId="0" borderId="11" xfId="0" applyNumberFormat="1" applyFont="1" applyFill="1" applyBorder="1"/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/>
    <xf numFmtId="4" fontId="2" fillId="0" borderId="0" xfId="0" applyNumberFormat="1" applyFont="1" applyFill="1" applyBorder="1"/>
    <xf numFmtId="4" fontId="1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4" fontId="0" fillId="0" borderId="8" xfId="0" applyNumberFormat="1" applyFill="1" applyBorder="1"/>
    <xf numFmtId="4" fontId="0" fillId="0" borderId="0" xfId="0" applyNumberFormat="1" applyFill="1" applyAlignment="1">
      <alignment horizontal="right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8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1" fillId="0" borderId="5" xfId="0" applyNumberFormat="1" applyFont="1" applyFill="1" applyBorder="1"/>
    <xf numFmtId="0" fontId="0" fillId="0" borderId="0" xfId="0" applyBorder="1"/>
    <xf numFmtId="4" fontId="0" fillId="0" borderId="0" xfId="0" applyNumberFormat="1" applyFill="1" applyBorder="1"/>
    <xf numFmtId="4" fontId="1" fillId="0" borderId="8" xfId="0" applyNumberFormat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0" fillId="0" borderId="0" xfId="0" applyNumberFormat="1"/>
    <xf numFmtId="3" fontId="0" fillId="0" borderId="0" xfId="0" applyNumberFormat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1" fillId="0" borderId="11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2"/>
  <sheetViews>
    <sheetView tabSelected="1" zoomScale="120" zoomScaleNormal="120" workbookViewId="0">
      <selection activeCell="A381" sqref="A381:XFD383"/>
    </sheetView>
  </sheetViews>
  <sheetFormatPr defaultRowHeight="15" x14ac:dyDescent="0.25"/>
  <cols>
    <col min="1" max="1" width="16.7109375" style="20" customWidth="1"/>
    <col min="2" max="2" width="43" style="20" customWidth="1"/>
    <col min="3" max="3" width="15.85546875" style="11" customWidth="1"/>
    <col min="5" max="5" width="14.140625" customWidth="1"/>
    <col min="6" max="6" width="11.42578125" customWidth="1"/>
    <col min="7" max="7" width="16" customWidth="1"/>
  </cols>
  <sheetData>
    <row r="1" spans="1:3" x14ac:dyDescent="0.25">
      <c r="C1" s="11" t="s">
        <v>39</v>
      </c>
    </row>
    <row r="2" spans="1:3" x14ac:dyDescent="0.25">
      <c r="C2" s="47" t="s">
        <v>40</v>
      </c>
    </row>
    <row r="3" spans="1:3" x14ac:dyDescent="0.25">
      <c r="C3" s="46"/>
    </row>
    <row r="4" spans="1:3" ht="16.5" thickBot="1" x14ac:dyDescent="0.3">
      <c r="A4" s="1"/>
      <c r="B4" s="1"/>
      <c r="C4" s="1"/>
    </row>
    <row r="5" spans="1:3" ht="16.5" thickBot="1" x14ac:dyDescent="0.3">
      <c r="A5" s="2" t="s">
        <v>0</v>
      </c>
      <c r="B5" s="3"/>
      <c r="C5" s="4" t="s">
        <v>46</v>
      </c>
    </row>
    <row r="6" spans="1:3" ht="15.75" x14ac:dyDescent="0.25">
      <c r="A6" s="5"/>
      <c r="B6" s="6"/>
      <c r="C6" s="7"/>
    </row>
    <row r="7" spans="1:3" ht="15.75" x14ac:dyDescent="0.25">
      <c r="A7" s="8" t="s">
        <v>1</v>
      </c>
      <c r="B7" s="9"/>
      <c r="C7" s="10"/>
    </row>
    <row r="8" spans="1:3" ht="15.75" x14ac:dyDescent="0.25">
      <c r="A8" s="81" t="s">
        <v>2</v>
      </c>
      <c r="B8" s="82"/>
      <c r="C8" s="12">
        <v>708154.76</v>
      </c>
    </row>
    <row r="9" spans="1:3" ht="15.75" x14ac:dyDescent="0.25">
      <c r="A9" s="38" t="s">
        <v>3</v>
      </c>
      <c r="B9" s="37"/>
      <c r="C9" s="12">
        <v>191548.63</v>
      </c>
    </row>
    <row r="10" spans="1:3" ht="15.75" x14ac:dyDescent="0.25">
      <c r="A10" s="74" t="s">
        <v>4</v>
      </c>
      <c r="B10" s="75"/>
      <c r="C10" s="12">
        <v>1087962.3</v>
      </c>
    </row>
    <row r="11" spans="1:3" ht="15.75" x14ac:dyDescent="0.25">
      <c r="A11" s="13" t="s">
        <v>5</v>
      </c>
      <c r="B11" s="14"/>
      <c r="C11" s="15">
        <f>SUM(C10:C10)</f>
        <v>1087962.3</v>
      </c>
    </row>
    <row r="12" spans="1:3" ht="15.75" x14ac:dyDescent="0.25">
      <c r="A12" s="16"/>
      <c r="B12" s="17"/>
      <c r="C12" s="18"/>
    </row>
    <row r="13" spans="1:3" ht="15.75" x14ac:dyDescent="0.25">
      <c r="A13" s="76" t="s">
        <v>6</v>
      </c>
      <c r="B13" s="77"/>
      <c r="C13" s="10"/>
    </row>
    <row r="14" spans="1:3" ht="15.75" x14ac:dyDescent="0.25">
      <c r="A14" s="74" t="s">
        <v>7</v>
      </c>
      <c r="B14" s="75"/>
      <c r="C14" s="12">
        <v>167210.04</v>
      </c>
    </row>
    <row r="15" spans="1:3" ht="15.75" x14ac:dyDescent="0.25">
      <c r="A15" s="48" t="s">
        <v>43</v>
      </c>
      <c r="B15" s="49"/>
      <c r="C15" s="12">
        <v>2640</v>
      </c>
    </row>
    <row r="16" spans="1:3" ht="15.75" x14ac:dyDescent="0.25">
      <c r="A16" s="36" t="s">
        <v>8</v>
      </c>
      <c r="B16" s="37"/>
      <c r="C16" s="12">
        <v>6150.79</v>
      </c>
    </row>
    <row r="17" spans="1:3" ht="15.75" x14ac:dyDescent="0.25">
      <c r="A17" s="36" t="s">
        <v>9</v>
      </c>
      <c r="B17" s="37"/>
      <c r="C17" s="12">
        <v>316534.08</v>
      </c>
    </row>
    <row r="18" spans="1:3" ht="15.75" x14ac:dyDescent="0.25">
      <c r="A18" s="69" t="s">
        <v>21</v>
      </c>
      <c r="B18" s="70"/>
      <c r="C18" s="12">
        <v>20996</v>
      </c>
    </row>
    <row r="19" spans="1:3" ht="15.75" x14ac:dyDescent="0.25">
      <c r="A19" s="36" t="s">
        <v>10</v>
      </c>
      <c r="B19" s="37"/>
      <c r="C19" s="12">
        <v>88636.800000000003</v>
      </c>
    </row>
    <row r="20" spans="1:3" ht="15.75" x14ac:dyDescent="0.25">
      <c r="A20" s="36" t="s">
        <v>11</v>
      </c>
      <c r="B20" s="37"/>
      <c r="C20" s="12">
        <v>106922.61</v>
      </c>
    </row>
    <row r="21" spans="1:3" ht="15.75" x14ac:dyDescent="0.25">
      <c r="A21" s="36" t="s">
        <v>12</v>
      </c>
      <c r="B21" s="37"/>
      <c r="C21" s="12">
        <v>178204.78</v>
      </c>
    </row>
    <row r="22" spans="1:3" ht="15.75" x14ac:dyDescent="0.25">
      <c r="A22" s="36"/>
      <c r="B22" s="37"/>
      <c r="C22" s="12"/>
    </row>
    <row r="23" spans="1:3" ht="16.5" thickBot="1" x14ac:dyDescent="0.3">
      <c r="A23" s="34" t="s">
        <v>13</v>
      </c>
      <c r="B23" s="35"/>
      <c r="C23" s="19">
        <f>SUM(C14:C21)</f>
        <v>887295.10000000009</v>
      </c>
    </row>
    <row r="26" spans="1:3" x14ac:dyDescent="0.25">
      <c r="A26" s="20" t="s">
        <v>41</v>
      </c>
      <c r="C26" s="47" t="s">
        <v>42</v>
      </c>
    </row>
    <row r="45" spans="3:3" x14ac:dyDescent="0.25">
      <c r="C45" s="11" t="s">
        <v>39</v>
      </c>
    </row>
    <row r="46" spans="3:3" x14ac:dyDescent="0.25">
      <c r="C46" s="47" t="s">
        <v>40</v>
      </c>
    </row>
    <row r="47" spans="3:3" x14ac:dyDescent="0.25">
      <c r="C47" s="46"/>
    </row>
    <row r="48" spans="3:3" ht="15.75" thickBot="1" x14ac:dyDescent="0.3"/>
    <row r="49" spans="1:3" ht="16.5" thickBot="1" x14ac:dyDescent="0.3">
      <c r="A49" s="21" t="s">
        <v>14</v>
      </c>
      <c r="B49" s="22"/>
      <c r="C49" s="4" t="s">
        <v>46</v>
      </c>
    </row>
    <row r="50" spans="1:3" ht="15.75" x14ac:dyDescent="0.25">
      <c r="A50" s="5"/>
      <c r="B50" s="6"/>
      <c r="C50" s="7"/>
    </row>
    <row r="51" spans="1:3" ht="15.75" x14ac:dyDescent="0.25">
      <c r="A51" s="8" t="s">
        <v>1</v>
      </c>
      <c r="B51" s="9"/>
      <c r="C51" s="10"/>
    </row>
    <row r="52" spans="1:3" ht="18" customHeight="1" x14ac:dyDescent="0.25">
      <c r="A52" s="81" t="s">
        <v>2</v>
      </c>
      <c r="B52" s="82"/>
      <c r="C52" s="23">
        <v>417100.51</v>
      </c>
    </row>
    <row r="53" spans="1:3" ht="15.75" x14ac:dyDescent="0.25">
      <c r="A53" s="38" t="s">
        <v>3</v>
      </c>
      <c r="B53" s="37"/>
      <c r="C53" s="23">
        <v>116985.5</v>
      </c>
    </row>
    <row r="54" spans="1:3" ht="15.75" x14ac:dyDescent="0.25">
      <c r="A54" s="74" t="s">
        <v>4</v>
      </c>
      <c r="B54" s="75"/>
      <c r="C54" s="23">
        <v>1738684.86</v>
      </c>
    </row>
    <row r="55" spans="1:3" ht="15.75" x14ac:dyDescent="0.25">
      <c r="A55" s="36" t="s">
        <v>15</v>
      </c>
      <c r="B55" s="37"/>
      <c r="C55" s="23">
        <v>11400</v>
      </c>
    </row>
    <row r="56" spans="1:3" ht="15.75" x14ac:dyDescent="0.25">
      <c r="A56" s="36" t="s">
        <v>19</v>
      </c>
      <c r="B56" s="37"/>
      <c r="C56" s="23">
        <v>54696</v>
      </c>
    </row>
    <row r="57" spans="1:3" ht="15.75" x14ac:dyDescent="0.25">
      <c r="A57" s="13" t="s">
        <v>5</v>
      </c>
      <c r="B57" s="14"/>
      <c r="C57" s="24">
        <f>SUM(C54:C56)</f>
        <v>1804780.86</v>
      </c>
    </row>
    <row r="58" spans="1:3" ht="15.75" x14ac:dyDescent="0.25">
      <c r="A58" s="16"/>
      <c r="B58" s="17"/>
      <c r="C58" s="25"/>
    </row>
    <row r="59" spans="1:3" ht="15.75" x14ac:dyDescent="0.25">
      <c r="A59" s="76" t="s">
        <v>6</v>
      </c>
      <c r="B59" s="77"/>
      <c r="C59" s="26"/>
    </row>
    <row r="60" spans="1:3" ht="15.75" x14ac:dyDescent="0.25">
      <c r="A60" s="74" t="s">
        <v>7</v>
      </c>
      <c r="B60" s="75"/>
      <c r="C60" s="23">
        <v>149315.5</v>
      </c>
    </row>
    <row r="61" spans="1:3" ht="15.75" x14ac:dyDescent="0.25">
      <c r="A61" s="36" t="s">
        <v>8</v>
      </c>
      <c r="B61" s="37"/>
      <c r="C61" s="23">
        <v>9518.18</v>
      </c>
    </row>
    <row r="62" spans="1:3" ht="15.75" x14ac:dyDescent="0.25">
      <c r="A62" s="36" t="s">
        <v>20</v>
      </c>
      <c r="B62" s="37"/>
      <c r="C62" s="23">
        <v>31366.68</v>
      </c>
    </row>
    <row r="63" spans="1:3" ht="15.75" x14ac:dyDescent="0.25">
      <c r="A63" s="36" t="s">
        <v>9</v>
      </c>
      <c r="B63" s="37"/>
      <c r="C63" s="23">
        <v>428316.78</v>
      </c>
    </row>
    <row r="64" spans="1:3" ht="29.25" customHeight="1" x14ac:dyDescent="0.25">
      <c r="A64" s="72" t="s">
        <v>44</v>
      </c>
      <c r="B64" s="73"/>
      <c r="C64" s="71">
        <v>15683.28</v>
      </c>
    </row>
    <row r="65" spans="1:5" ht="15.75" x14ac:dyDescent="0.25">
      <c r="A65" s="36" t="s">
        <v>16</v>
      </c>
      <c r="B65" s="37"/>
      <c r="C65" s="23">
        <v>7571.28</v>
      </c>
    </row>
    <row r="66" spans="1:5" ht="15.75" x14ac:dyDescent="0.25">
      <c r="A66" s="36" t="s">
        <v>10</v>
      </c>
      <c r="B66" s="37"/>
      <c r="C66" s="23">
        <v>132837</v>
      </c>
    </row>
    <row r="67" spans="1:5" ht="15.75" x14ac:dyDescent="0.25">
      <c r="A67" s="27" t="s">
        <v>17</v>
      </c>
      <c r="B67" s="28"/>
      <c r="C67" s="23">
        <f>1533.34+297983.04</f>
        <v>299516.38</v>
      </c>
    </row>
    <row r="68" spans="1:5" ht="15.75" x14ac:dyDescent="0.25">
      <c r="A68" s="36" t="s">
        <v>11</v>
      </c>
      <c r="B68" s="37"/>
      <c r="C68" s="23">
        <v>173462.88</v>
      </c>
    </row>
    <row r="69" spans="1:5" ht="15.75" x14ac:dyDescent="0.25">
      <c r="A69" s="36" t="s">
        <v>12</v>
      </c>
      <c r="B69" s="37"/>
      <c r="C69" s="23">
        <v>267473.34999999998</v>
      </c>
    </row>
    <row r="70" spans="1:5" ht="15.75" x14ac:dyDescent="0.25">
      <c r="A70" s="36"/>
      <c r="B70" s="37"/>
      <c r="C70" s="23"/>
    </row>
    <row r="71" spans="1:5" ht="16.5" thickBot="1" x14ac:dyDescent="0.3">
      <c r="A71" s="79" t="s">
        <v>13</v>
      </c>
      <c r="B71" s="80"/>
      <c r="C71" s="29">
        <f>SUM(C60:C69)</f>
        <v>1515061.31</v>
      </c>
      <c r="E71" s="60"/>
    </row>
    <row r="72" spans="1:5" ht="15.75" x14ac:dyDescent="0.25">
      <c r="A72" s="45"/>
      <c r="B72" s="39"/>
      <c r="C72" s="40"/>
    </row>
    <row r="73" spans="1:5" ht="15.75" x14ac:dyDescent="0.25">
      <c r="A73" s="45"/>
      <c r="B73" s="43"/>
      <c r="C73" s="40"/>
    </row>
    <row r="74" spans="1:5" ht="15.75" x14ac:dyDescent="0.25">
      <c r="A74" s="45"/>
      <c r="B74" s="43"/>
      <c r="C74" s="40"/>
    </row>
    <row r="75" spans="1:5" x14ac:dyDescent="0.25">
      <c r="A75" s="20" t="s">
        <v>41</v>
      </c>
      <c r="C75" s="47" t="s">
        <v>42</v>
      </c>
    </row>
    <row r="76" spans="1:5" ht="15.75" x14ac:dyDescent="0.25">
      <c r="A76" s="45"/>
      <c r="B76" s="43"/>
      <c r="C76" s="40"/>
    </row>
    <row r="77" spans="1:5" ht="15.75" x14ac:dyDescent="0.25">
      <c r="A77" s="45"/>
      <c r="B77" s="43"/>
      <c r="C77" s="40"/>
    </row>
    <row r="78" spans="1:5" ht="15.75" x14ac:dyDescent="0.25">
      <c r="A78" s="45"/>
      <c r="B78" s="43"/>
      <c r="C78" s="40"/>
    </row>
    <row r="79" spans="1:5" ht="15.75" x14ac:dyDescent="0.25">
      <c r="A79" s="45"/>
      <c r="B79" s="43"/>
      <c r="C79" s="40"/>
    </row>
    <row r="80" spans="1:5" ht="15.75" x14ac:dyDescent="0.25">
      <c r="A80" s="45"/>
      <c r="B80" s="43"/>
      <c r="C80" s="40"/>
    </row>
    <row r="81" spans="1:3" ht="15.75" x14ac:dyDescent="0.25">
      <c r="A81" s="45"/>
      <c r="B81" s="43"/>
      <c r="C81" s="40"/>
    </row>
    <row r="82" spans="1:3" ht="15.75" x14ac:dyDescent="0.25">
      <c r="A82" s="45"/>
      <c r="B82" s="43"/>
      <c r="C82" s="40"/>
    </row>
    <row r="83" spans="1:3" ht="15.75" x14ac:dyDescent="0.25">
      <c r="A83" s="65"/>
      <c r="B83" s="65"/>
      <c r="C83" s="40"/>
    </row>
    <row r="84" spans="1:3" ht="15.75" x14ac:dyDescent="0.25">
      <c r="A84" s="65"/>
      <c r="B84" s="65"/>
      <c r="C84" s="40"/>
    </row>
    <row r="85" spans="1:3" ht="15.75" x14ac:dyDescent="0.25">
      <c r="A85" s="65"/>
      <c r="B85" s="65"/>
      <c r="C85" s="40"/>
    </row>
    <row r="86" spans="1:3" ht="15.75" x14ac:dyDescent="0.25">
      <c r="A86" s="68"/>
      <c r="B86" s="68"/>
      <c r="C86" s="40"/>
    </row>
    <row r="87" spans="1:3" ht="15.75" x14ac:dyDescent="0.25">
      <c r="A87" s="45"/>
      <c r="B87" s="43"/>
      <c r="C87" s="11" t="s">
        <v>39</v>
      </c>
    </row>
    <row r="88" spans="1:3" ht="15.75" x14ac:dyDescent="0.25">
      <c r="A88" s="45"/>
      <c r="B88" s="43"/>
      <c r="C88" s="47" t="s">
        <v>40</v>
      </c>
    </row>
    <row r="89" spans="1:3" ht="15.75" x14ac:dyDescent="0.25">
      <c r="A89" s="45"/>
      <c r="B89" s="43"/>
      <c r="C89" s="46"/>
    </row>
    <row r="90" spans="1:3" ht="16.5" thickBot="1" x14ac:dyDescent="0.3">
      <c r="A90" s="45"/>
      <c r="B90" s="43"/>
      <c r="C90" s="40"/>
    </row>
    <row r="91" spans="1:3" ht="16.5" thickBot="1" x14ac:dyDescent="0.3">
      <c r="A91" s="21" t="s">
        <v>33</v>
      </c>
      <c r="B91" s="22"/>
      <c r="C91" s="4" t="s">
        <v>46</v>
      </c>
    </row>
    <row r="92" spans="1:3" ht="15.75" x14ac:dyDescent="0.25">
      <c r="A92" s="5"/>
      <c r="B92" s="6"/>
      <c r="C92" s="7"/>
    </row>
    <row r="93" spans="1:3" ht="15.75" x14ac:dyDescent="0.25">
      <c r="A93" s="8" t="s">
        <v>1</v>
      </c>
      <c r="B93" s="9"/>
      <c r="C93" s="10"/>
    </row>
    <row r="94" spans="1:3" ht="15.75" x14ac:dyDescent="0.25">
      <c r="A94" s="81" t="s">
        <v>2</v>
      </c>
      <c r="B94" s="82"/>
      <c r="C94" s="23">
        <v>1593733.72</v>
      </c>
    </row>
    <row r="95" spans="1:3" ht="15.75" x14ac:dyDescent="0.25">
      <c r="A95" s="38" t="s">
        <v>3</v>
      </c>
      <c r="B95" s="37"/>
      <c r="C95" s="23">
        <v>528542.77</v>
      </c>
    </row>
    <row r="96" spans="1:3" ht="15.75" x14ac:dyDescent="0.25">
      <c r="A96" s="74" t="s">
        <v>4</v>
      </c>
      <c r="B96" s="75"/>
      <c r="C96" s="23">
        <v>5786035.5</v>
      </c>
    </row>
    <row r="97" spans="1:3" ht="15.75" x14ac:dyDescent="0.25">
      <c r="A97" s="36" t="s">
        <v>15</v>
      </c>
      <c r="B97" s="37"/>
      <c r="C97" s="23">
        <v>22500</v>
      </c>
    </row>
    <row r="98" spans="1:3" ht="15.75" x14ac:dyDescent="0.25">
      <c r="A98" s="36" t="s">
        <v>19</v>
      </c>
      <c r="B98" s="37"/>
      <c r="C98" s="23">
        <v>146280</v>
      </c>
    </row>
    <row r="99" spans="1:3" ht="15.75" x14ac:dyDescent="0.25">
      <c r="A99" s="13" t="s">
        <v>5</v>
      </c>
      <c r="B99" s="14"/>
      <c r="C99" s="24">
        <f>SUM(C96:C98)</f>
        <v>5954815.5</v>
      </c>
    </row>
    <row r="100" spans="1:3" ht="15.75" x14ac:dyDescent="0.25">
      <c r="A100" s="16"/>
      <c r="B100" s="17"/>
      <c r="C100" s="25"/>
    </row>
    <row r="101" spans="1:3" ht="15.75" x14ac:dyDescent="0.25">
      <c r="A101" s="76" t="s">
        <v>6</v>
      </c>
      <c r="B101" s="77"/>
      <c r="C101" s="26"/>
    </row>
    <row r="102" spans="1:3" ht="15.75" x14ac:dyDescent="0.25">
      <c r="A102" s="74" t="s">
        <v>7</v>
      </c>
      <c r="B102" s="75"/>
      <c r="C102" s="23">
        <v>513727.11</v>
      </c>
    </row>
    <row r="103" spans="1:3" ht="15.75" x14ac:dyDescent="0.25">
      <c r="A103" s="57" t="s">
        <v>43</v>
      </c>
      <c r="B103" s="58"/>
      <c r="C103" s="23">
        <v>7583.14</v>
      </c>
    </row>
    <row r="104" spans="1:3" ht="15.75" x14ac:dyDescent="0.25">
      <c r="A104" s="36" t="s">
        <v>8</v>
      </c>
      <c r="B104" s="37"/>
      <c r="C104" s="23">
        <v>6168.19</v>
      </c>
    </row>
    <row r="105" spans="1:3" ht="15.75" x14ac:dyDescent="0.25">
      <c r="A105" s="36" t="s">
        <v>20</v>
      </c>
      <c r="B105" s="37"/>
      <c r="C105" s="23">
        <v>96132.24</v>
      </c>
    </row>
    <row r="106" spans="1:3" ht="15.75" x14ac:dyDescent="0.25">
      <c r="A106" s="36" t="s">
        <v>9</v>
      </c>
      <c r="B106" s="37"/>
      <c r="C106" s="23">
        <v>1425923.16</v>
      </c>
    </row>
    <row r="107" spans="1:3" ht="27.75" customHeight="1" x14ac:dyDescent="0.25">
      <c r="A107" s="72" t="s">
        <v>44</v>
      </c>
      <c r="B107" s="73"/>
      <c r="C107" s="71">
        <v>52211.88</v>
      </c>
    </row>
    <row r="108" spans="1:3" ht="15.75" x14ac:dyDescent="0.25">
      <c r="A108" s="36" t="s">
        <v>16</v>
      </c>
      <c r="B108" s="37"/>
      <c r="C108" s="23">
        <v>25200.12</v>
      </c>
    </row>
    <row r="109" spans="1:3" ht="15.75" x14ac:dyDescent="0.25">
      <c r="A109" s="36" t="s">
        <v>10</v>
      </c>
      <c r="B109" s="37"/>
      <c r="C109" s="23">
        <f>3954+1357387.43</f>
        <v>1361341.43</v>
      </c>
    </row>
    <row r="110" spans="1:3" ht="15.75" x14ac:dyDescent="0.25">
      <c r="A110" s="69" t="s">
        <v>21</v>
      </c>
      <c r="B110" s="70"/>
      <c r="C110" s="23">
        <v>11506</v>
      </c>
    </row>
    <row r="111" spans="1:3" ht="15.75" x14ac:dyDescent="0.25">
      <c r="A111" s="27" t="s">
        <v>17</v>
      </c>
      <c r="B111" s="28"/>
      <c r="C111" s="23">
        <f>4500+992024.76</f>
        <v>996524.76</v>
      </c>
    </row>
    <row r="112" spans="1:3" ht="15.75" x14ac:dyDescent="0.25">
      <c r="A112" s="36" t="s">
        <v>11</v>
      </c>
      <c r="B112" s="37"/>
      <c r="C112" s="23">
        <v>577356.12</v>
      </c>
    </row>
    <row r="113" spans="1:5" ht="15.75" x14ac:dyDescent="0.25">
      <c r="A113" s="36" t="s">
        <v>12</v>
      </c>
      <c r="B113" s="37"/>
      <c r="C113" s="23">
        <v>890103.98</v>
      </c>
    </row>
    <row r="114" spans="1:5" ht="15.75" x14ac:dyDescent="0.25">
      <c r="A114" s="51"/>
      <c r="B114" s="52"/>
      <c r="C114" s="23"/>
    </row>
    <row r="115" spans="1:5" ht="16.5" thickBot="1" x14ac:dyDescent="0.3">
      <c r="A115" s="79" t="s">
        <v>13</v>
      </c>
      <c r="B115" s="80"/>
      <c r="C115" s="29">
        <f>SUM(C102:C113)</f>
        <v>5963778.129999999</v>
      </c>
      <c r="E115" s="60"/>
    </row>
    <row r="116" spans="1:5" ht="15.75" x14ac:dyDescent="0.25">
      <c r="A116" s="78"/>
      <c r="B116" s="78"/>
      <c r="C116" s="40"/>
    </row>
    <row r="117" spans="1:5" ht="15.75" x14ac:dyDescent="0.25">
      <c r="A117" s="43"/>
      <c r="B117" s="43"/>
      <c r="C117" s="40"/>
    </row>
    <row r="118" spans="1:5" ht="15.75" x14ac:dyDescent="0.25">
      <c r="A118" s="43"/>
      <c r="B118" s="43"/>
      <c r="C118" s="40"/>
    </row>
    <row r="119" spans="1:5" x14ac:dyDescent="0.25">
      <c r="A119" s="20" t="s">
        <v>41</v>
      </c>
      <c r="C119" s="47" t="s">
        <v>42</v>
      </c>
    </row>
    <row r="120" spans="1:5" ht="15.75" x14ac:dyDescent="0.25">
      <c r="A120" s="43"/>
      <c r="B120" s="43"/>
      <c r="C120" s="40"/>
    </row>
    <row r="121" spans="1:5" ht="15.75" x14ac:dyDescent="0.25">
      <c r="A121" s="43"/>
      <c r="B121" s="43"/>
      <c r="C121" s="40"/>
    </row>
    <row r="122" spans="1:5" ht="15.75" x14ac:dyDescent="0.25">
      <c r="A122" s="43"/>
      <c r="B122" s="43"/>
      <c r="C122" s="40"/>
    </row>
    <row r="123" spans="1:5" ht="15.75" x14ac:dyDescent="0.25">
      <c r="A123" s="43"/>
      <c r="B123" s="43"/>
      <c r="C123" s="40"/>
    </row>
    <row r="124" spans="1:5" ht="15.75" x14ac:dyDescent="0.25">
      <c r="A124" s="43"/>
      <c r="B124" s="43"/>
      <c r="C124" s="40"/>
    </row>
    <row r="125" spans="1:5" ht="15.75" x14ac:dyDescent="0.25">
      <c r="A125" s="43"/>
      <c r="B125" s="43"/>
      <c r="C125" s="40"/>
    </row>
    <row r="126" spans="1:5" ht="15.75" x14ac:dyDescent="0.25">
      <c r="A126" s="65"/>
      <c r="B126" s="65"/>
      <c r="C126" s="40"/>
    </row>
    <row r="127" spans="1:5" ht="15.75" x14ac:dyDescent="0.25">
      <c r="A127" s="65"/>
      <c r="B127" s="65"/>
      <c r="C127" s="40"/>
    </row>
    <row r="128" spans="1:5" ht="15.75" x14ac:dyDescent="0.25">
      <c r="A128" s="65"/>
      <c r="B128" s="65"/>
      <c r="C128" s="40"/>
    </row>
    <row r="129" spans="1:3" ht="15.75" x14ac:dyDescent="0.25">
      <c r="A129" s="43"/>
      <c r="B129" s="43"/>
      <c r="C129" s="11" t="s">
        <v>39</v>
      </c>
    </row>
    <row r="130" spans="1:3" ht="15.75" x14ac:dyDescent="0.25">
      <c r="A130" s="43"/>
      <c r="B130" s="43"/>
      <c r="C130" s="47" t="s">
        <v>40</v>
      </c>
    </row>
    <row r="131" spans="1:3" x14ac:dyDescent="0.25">
      <c r="A131" s="44"/>
      <c r="B131" s="44"/>
      <c r="C131" s="46"/>
    </row>
    <row r="132" spans="1:3" ht="15.75" thickBot="1" x14ac:dyDescent="0.3"/>
    <row r="133" spans="1:3" ht="16.5" thickBot="1" x14ac:dyDescent="0.3">
      <c r="A133" s="2" t="s">
        <v>22</v>
      </c>
      <c r="B133" s="3"/>
      <c r="C133" s="4" t="s">
        <v>46</v>
      </c>
    </row>
    <row r="134" spans="1:3" ht="15.75" x14ac:dyDescent="0.25">
      <c r="A134" s="5"/>
      <c r="B134" s="6"/>
      <c r="C134" s="7"/>
    </row>
    <row r="135" spans="1:3" ht="15.75" x14ac:dyDescent="0.25">
      <c r="A135" s="8" t="s">
        <v>1</v>
      </c>
      <c r="B135" s="9"/>
      <c r="C135" s="10"/>
    </row>
    <row r="136" spans="1:3" ht="15.75" x14ac:dyDescent="0.25">
      <c r="A136" s="13" t="s">
        <v>2</v>
      </c>
      <c r="B136" s="17"/>
      <c r="C136" s="32">
        <v>1290805.18</v>
      </c>
    </row>
    <row r="137" spans="1:3" ht="15.75" x14ac:dyDescent="0.25">
      <c r="A137" s="13" t="s">
        <v>23</v>
      </c>
      <c r="B137" s="17"/>
      <c r="C137" s="32">
        <v>380112.68</v>
      </c>
    </row>
    <row r="138" spans="1:3" ht="15.75" x14ac:dyDescent="0.25">
      <c r="A138" s="74" t="s">
        <v>24</v>
      </c>
      <c r="B138" s="75"/>
      <c r="C138" s="18">
        <v>4374389.34</v>
      </c>
    </row>
    <row r="139" spans="1:3" ht="15.75" x14ac:dyDescent="0.25">
      <c r="A139" s="36" t="s">
        <v>25</v>
      </c>
      <c r="B139" s="37"/>
      <c r="C139" s="18">
        <v>1167720</v>
      </c>
    </row>
    <row r="140" spans="1:3" ht="15.75" x14ac:dyDescent="0.25">
      <c r="A140" s="36" t="s">
        <v>19</v>
      </c>
      <c r="B140" s="37"/>
      <c r="C140" s="18">
        <v>117660</v>
      </c>
    </row>
    <row r="141" spans="1:3" ht="15.75" x14ac:dyDescent="0.25">
      <c r="A141" s="36" t="s">
        <v>15</v>
      </c>
      <c r="B141" s="37"/>
      <c r="C141" s="18">
        <v>42890</v>
      </c>
    </row>
    <row r="142" spans="1:3" ht="15.75" x14ac:dyDescent="0.25">
      <c r="A142" s="13" t="s">
        <v>5</v>
      </c>
      <c r="B142" s="14"/>
      <c r="C142" s="15">
        <f>SUM(C138:C141)</f>
        <v>5702659.3399999999</v>
      </c>
    </row>
    <row r="143" spans="1:3" ht="15.75" x14ac:dyDescent="0.25">
      <c r="A143" s="16"/>
      <c r="B143" s="17"/>
      <c r="C143" s="18"/>
    </row>
    <row r="144" spans="1:3" ht="15.75" x14ac:dyDescent="0.25">
      <c r="A144" s="76" t="s">
        <v>6</v>
      </c>
      <c r="B144" s="77"/>
      <c r="C144" s="10"/>
    </row>
    <row r="145" spans="1:7" ht="15.75" x14ac:dyDescent="0.25">
      <c r="A145" s="74" t="s">
        <v>7</v>
      </c>
      <c r="B145" s="75"/>
      <c r="C145" s="12">
        <v>374787.11</v>
      </c>
    </row>
    <row r="146" spans="1:7" ht="15.75" x14ac:dyDescent="0.25">
      <c r="A146" s="57" t="s">
        <v>43</v>
      </c>
      <c r="B146" s="58"/>
      <c r="C146" s="12">
        <v>6288.48</v>
      </c>
    </row>
    <row r="147" spans="1:7" ht="15.75" x14ac:dyDescent="0.25">
      <c r="A147" s="36" t="s">
        <v>8</v>
      </c>
      <c r="B147" s="37"/>
      <c r="C147" s="12">
        <v>6150.79</v>
      </c>
    </row>
    <row r="148" spans="1:7" ht="15.75" x14ac:dyDescent="0.25">
      <c r="A148" s="36" t="s">
        <v>20</v>
      </c>
      <c r="B148" s="37"/>
      <c r="C148" s="12">
        <v>75504.12</v>
      </c>
    </row>
    <row r="149" spans="1:7" ht="15.75" x14ac:dyDescent="0.25">
      <c r="A149" s="36" t="s">
        <v>9</v>
      </c>
      <c r="B149" s="37"/>
      <c r="C149" s="12">
        <v>1077525.48</v>
      </c>
    </row>
    <row r="150" spans="1:7" ht="29.25" customHeight="1" x14ac:dyDescent="0.25">
      <c r="A150" s="72" t="s">
        <v>44</v>
      </c>
      <c r="B150" s="73"/>
      <c r="C150" s="64">
        <v>39454.800000000003</v>
      </c>
    </row>
    <row r="151" spans="1:7" ht="15.75" x14ac:dyDescent="0.25">
      <c r="A151" s="36" t="s">
        <v>16</v>
      </c>
      <c r="B151" s="37"/>
      <c r="C151" s="12">
        <v>19047.12</v>
      </c>
    </row>
    <row r="152" spans="1:7" ht="15.75" x14ac:dyDescent="0.25">
      <c r="A152" s="36" t="s">
        <v>10</v>
      </c>
      <c r="B152" s="37"/>
      <c r="C152" s="12">
        <f>9993.6+338698.2</f>
        <v>348691.8</v>
      </c>
    </row>
    <row r="153" spans="1:7" ht="15.75" x14ac:dyDescent="0.25">
      <c r="A153" s="27" t="s">
        <v>17</v>
      </c>
      <c r="B153" s="28"/>
      <c r="C153" s="12">
        <f>3000+749642.16</f>
        <v>752642.16</v>
      </c>
    </row>
    <row r="154" spans="1:7" ht="15.75" x14ac:dyDescent="0.25">
      <c r="A154" s="36" t="s">
        <v>26</v>
      </c>
      <c r="B154" s="37"/>
      <c r="C154" s="12">
        <v>1167720</v>
      </c>
    </row>
    <row r="155" spans="1:7" ht="15.75" x14ac:dyDescent="0.25">
      <c r="A155" s="36" t="s">
        <v>11</v>
      </c>
      <c r="B155" s="37"/>
      <c r="C155" s="12">
        <v>436384.2</v>
      </c>
    </row>
    <row r="156" spans="1:7" ht="15.75" x14ac:dyDescent="0.25">
      <c r="A156" s="69" t="s">
        <v>37</v>
      </c>
      <c r="B156" s="70"/>
      <c r="C156" s="12">
        <v>39394.75</v>
      </c>
    </row>
    <row r="157" spans="1:7" ht="15.75" x14ac:dyDescent="0.25">
      <c r="A157" s="36" t="s">
        <v>12</v>
      </c>
      <c r="B157" s="37"/>
      <c r="C157" s="12">
        <v>672929.89</v>
      </c>
    </row>
    <row r="158" spans="1:7" ht="15.75" x14ac:dyDescent="0.25">
      <c r="A158" s="36"/>
      <c r="B158" s="37"/>
      <c r="C158" s="12"/>
    </row>
    <row r="159" spans="1:7" ht="16.5" thickBot="1" x14ac:dyDescent="0.3">
      <c r="A159" s="79" t="s">
        <v>13</v>
      </c>
      <c r="B159" s="80"/>
      <c r="C159" s="19">
        <f>SUM(C145:C157)</f>
        <v>5016520.7</v>
      </c>
      <c r="E159" s="59"/>
      <c r="G159" s="59"/>
    </row>
    <row r="160" spans="1:7" ht="15.75" x14ac:dyDescent="0.25">
      <c r="A160" s="6"/>
      <c r="B160" s="6"/>
      <c r="C160" s="53"/>
      <c r="D160" s="54"/>
    </row>
    <row r="161" spans="1:4" ht="15.75" x14ac:dyDescent="0.25">
      <c r="A161" s="17"/>
      <c r="B161" s="17"/>
      <c r="C161" s="42"/>
      <c r="D161" s="54"/>
    </row>
    <row r="162" spans="1:4" ht="15.75" x14ac:dyDescent="0.25">
      <c r="A162" s="17"/>
      <c r="B162" s="17"/>
      <c r="C162" s="42"/>
      <c r="D162" s="54"/>
    </row>
    <row r="163" spans="1:4" x14ac:dyDescent="0.25">
      <c r="A163" s="20" t="s">
        <v>41</v>
      </c>
      <c r="C163" s="47" t="s">
        <v>42</v>
      </c>
      <c r="D163" s="54"/>
    </row>
    <row r="164" spans="1:4" ht="15.75" x14ac:dyDescent="0.25">
      <c r="A164" s="17"/>
      <c r="B164" s="17"/>
      <c r="C164" s="42"/>
      <c r="D164" s="54"/>
    </row>
    <row r="165" spans="1:4" ht="15.75" x14ac:dyDescent="0.25">
      <c r="A165" s="17"/>
      <c r="B165" s="17"/>
      <c r="C165" s="42"/>
      <c r="D165" s="54"/>
    </row>
    <row r="166" spans="1:4" ht="15.75" x14ac:dyDescent="0.25">
      <c r="A166" s="17"/>
      <c r="B166" s="17"/>
      <c r="C166" s="42"/>
      <c r="D166" s="54"/>
    </row>
    <row r="167" spans="1:4" ht="15.75" x14ac:dyDescent="0.25">
      <c r="A167" s="17"/>
      <c r="B167" s="17"/>
      <c r="C167" s="42"/>
      <c r="D167" s="54"/>
    </row>
    <row r="168" spans="1:4" ht="15.75" x14ac:dyDescent="0.25">
      <c r="A168" s="17"/>
      <c r="B168" s="17"/>
      <c r="C168" s="42"/>
      <c r="D168" s="54"/>
    </row>
    <row r="169" spans="1:4" ht="15.75" x14ac:dyDescent="0.25">
      <c r="A169" s="17"/>
      <c r="B169" s="17"/>
      <c r="C169" s="42"/>
      <c r="D169" s="54"/>
    </row>
    <row r="170" spans="1:4" ht="15.75" x14ac:dyDescent="0.25">
      <c r="A170" s="17"/>
      <c r="B170" s="17"/>
      <c r="C170" s="42"/>
      <c r="D170" s="54"/>
    </row>
    <row r="171" spans="1:4" ht="15.75" x14ac:dyDescent="0.25">
      <c r="A171" s="17"/>
      <c r="B171" s="17"/>
      <c r="C171" s="11" t="s">
        <v>39</v>
      </c>
      <c r="D171" s="54"/>
    </row>
    <row r="172" spans="1:4" ht="15.75" x14ac:dyDescent="0.25">
      <c r="A172" s="17"/>
      <c r="B172" s="17"/>
      <c r="C172" s="47" t="s">
        <v>40</v>
      </c>
    </row>
    <row r="173" spans="1:4" ht="15.75" x14ac:dyDescent="0.25">
      <c r="A173" s="17"/>
      <c r="B173" s="17"/>
      <c r="C173" s="55"/>
      <c r="D173" s="54"/>
    </row>
    <row r="174" spans="1:4" ht="16.5" thickBot="1" x14ac:dyDescent="0.3">
      <c r="A174" s="50"/>
      <c r="B174" s="9"/>
      <c r="C174" s="56"/>
      <c r="D174" s="54"/>
    </row>
    <row r="175" spans="1:4" ht="16.5" thickBot="1" x14ac:dyDescent="0.3">
      <c r="A175" s="2" t="s">
        <v>27</v>
      </c>
      <c r="B175" s="3"/>
      <c r="C175" s="4" t="s">
        <v>46</v>
      </c>
    </row>
    <row r="176" spans="1:4" ht="15.75" x14ac:dyDescent="0.25">
      <c r="A176" s="5"/>
      <c r="B176" s="6"/>
      <c r="C176" s="7"/>
    </row>
    <row r="177" spans="1:3" ht="15.75" x14ac:dyDescent="0.25">
      <c r="A177" s="8" t="s">
        <v>1</v>
      </c>
      <c r="B177" s="9"/>
      <c r="C177" s="10"/>
    </row>
    <row r="178" spans="1:3" ht="15.75" x14ac:dyDescent="0.25">
      <c r="A178" s="13" t="s">
        <v>2</v>
      </c>
      <c r="B178" s="13"/>
      <c r="C178" s="32">
        <v>609685.93000000005</v>
      </c>
    </row>
    <row r="179" spans="1:3" ht="15.75" x14ac:dyDescent="0.25">
      <c r="A179" s="13" t="s">
        <v>23</v>
      </c>
      <c r="B179" s="13"/>
      <c r="C179" s="32">
        <v>159841.43</v>
      </c>
    </row>
    <row r="180" spans="1:3" ht="15.75" x14ac:dyDescent="0.25">
      <c r="A180" s="36" t="s">
        <v>28</v>
      </c>
      <c r="B180" s="37"/>
      <c r="C180" s="18">
        <v>1939185.12</v>
      </c>
    </row>
    <row r="181" spans="1:3" ht="15.75" x14ac:dyDescent="0.25">
      <c r="A181" s="66" t="s">
        <v>15</v>
      </c>
      <c r="B181" s="67"/>
      <c r="C181" s="18">
        <v>18525</v>
      </c>
    </row>
    <row r="182" spans="1:3" ht="29.25" customHeight="1" x14ac:dyDescent="0.25">
      <c r="A182" s="72" t="s">
        <v>45</v>
      </c>
      <c r="B182" s="73"/>
      <c r="C182" s="63">
        <v>57600</v>
      </c>
    </row>
    <row r="183" spans="1:3" ht="15.75" x14ac:dyDescent="0.25">
      <c r="A183" s="36" t="s">
        <v>19</v>
      </c>
      <c r="B183" s="37"/>
      <c r="C183" s="18">
        <v>61056</v>
      </c>
    </row>
    <row r="184" spans="1:3" ht="15.75" x14ac:dyDescent="0.25">
      <c r="A184" s="13" t="s">
        <v>5</v>
      </c>
      <c r="B184" s="14"/>
      <c r="C184" s="32">
        <f>SUM(C180:C183)</f>
        <v>2076366.12</v>
      </c>
    </row>
    <row r="185" spans="1:3" ht="15.75" x14ac:dyDescent="0.25">
      <c r="A185" s="16"/>
      <c r="B185" s="17"/>
      <c r="C185" s="18"/>
    </row>
    <row r="186" spans="1:3" ht="15.75" x14ac:dyDescent="0.25">
      <c r="A186" s="76" t="s">
        <v>6</v>
      </c>
      <c r="B186" s="77"/>
      <c r="C186" s="10"/>
    </row>
    <row r="187" spans="1:3" ht="15.75" x14ac:dyDescent="0.25">
      <c r="A187" s="74" t="s">
        <v>7</v>
      </c>
      <c r="B187" s="75"/>
      <c r="C187" s="12">
        <v>166778.79999999999</v>
      </c>
    </row>
    <row r="188" spans="1:3" ht="15.75" x14ac:dyDescent="0.25">
      <c r="A188" s="69" t="s">
        <v>43</v>
      </c>
      <c r="B188" s="70"/>
      <c r="C188" s="12">
        <v>4402.46</v>
      </c>
    </row>
    <row r="189" spans="1:3" ht="15.75" x14ac:dyDescent="0.25">
      <c r="A189" s="36" t="s">
        <v>8</v>
      </c>
      <c r="B189" s="37"/>
      <c r="C189" s="12">
        <v>6150.79</v>
      </c>
    </row>
    <row r="190" spans="1:3" ht="15.75" x14ac:dyDescent="0.25">
      <c r="A190" s="36" t="s">
        <v>20</v>
      </c>
      <c r="B190" s="37"/>
      <c r="C190" s="12">
        <v>34983.72</v>
      </c>
    </row>
    <row r="191" spans="1:3" ht="15.75" x14ac:dyDescent="0.25">
      <c r="A191" s="36" t="s">
        <v>9</v>
      </c>
      <c r="B191" s="37"/>
      <c r="C191" s="12">
        <v>477709.08</v>
      </c>
    </row>
    <row r="192" spans="1:3" ht="29.25" customHeight="1" x14ac:dyDescent="0.25">
      <c r="A192" s="72" t="s">
        <v>44</v>
      </c>
      <c r="B192" s="73"/>
      <c r="C192" s="64">
        <v>17491.919999999998</v>
      </c>
    </row>
    <row r="193" spans="1:3" ht="15.75" x14ac:dyDescent="0.25">
      <c r="A193" s="36" t="s">
        <v>16</v>
      </c>
      <c r="B193" s="37"/>
      <c r="C193" s="12">
        <v>8444.4</v>
      </c>
    </row>
    <row r="194" spans="1:3" ht="15.75" x14ac:dyDescent="0.25">
      <c r="A194" s="36" t="s">
        <v>34</v>
      </c>
      <c r="B194" s="37"/>
      <c r="C194" s="12">
        <v>24000</v>
      </c>
    </row>
    <row r="195" spans="1:3" ht="15.75" x14ac:dyDescent="0.25">
      <c r="A195" s="27" t="s">
        <v>17</v>
      </c>
      <c r="B195" s="28"/>
      <c r="C195" s="12">
        <f>1533.33+332345.52</f>
        <v>333878.85000000003</v>
      </c>
    </row>
    <row r="196" spans="1:3" ht="15.75" x14ac:dyDescent="0.25">
      <c r="A196" s="27" t="s">
        <v>10</v>
      </c>
      <c r="B196" s="28"/>
      <c r="C196" s="12">
        <f>393556.15+1507</f>
        <v>395063.15</v>
      </c>
    </row>
    <row r="197" spans="1:3" ht="15.75" x14ac:dyDescent="0.25">
      <c r="A197" s="36" t="s">
        <v>11</v>
      </c>
      <c r="B197" s="37"/>
      <c r="C197" s="12">
        <v>193466.16</v>
      </c>
    </row>
    <row r="198" spans="1:3" ht="15.75" x14ac:dyDescent="0.25">
      <c r="A198" s="36" t="s">
        <v>12</v>
      </c>
      <c r="B198" s="37"/>
      <c r="C198" s="12">
        <v>298317.63</v>
      </c>
    </row>
    <row r="199" spans="1:3" ht="15.75" x14ac:dyDescent="0.25">
      <c r="A199" s="36"/>
      <c r="B199" s="37"/>
      <c r="C199" s="12"/>
    </row>
    <row r="200" spans="1:3" ht="16.5" thickBot="1" x14ac:dyDescent="0.3">
      <c r="A200" s="79" t="s">
        <v>13</v>
      </c>
      <c r="B200" s="80"/>
      <c r="C200" s="19">
        <f>SUM(C187:C198)</f>
        <v>1960686.96</v>
      </c>
    </row>
    <row r="201" spans="1:3" ht="15.75" x14ac:dyDescent="0.25">
      <c r="A201" s="78"/>
      <c r="B201" s="78"/>
      <c r="C201" s="41"/>
    </row>
    <row r="202" spans="1:3" ht="15.75" x14ac:dyDescent="0.25">
      <c r="A202" s="43"/>
      <c r="B202" s="43"/>
      <c r="C202" s="41"/>
    </row>
    <row r="203" spans="1:3" ht="15.75" x14ac:dyDescent="0.25">
      <c r="A203" s="43"/>
      <c r="B203" s="43"/>
      <c r="C203" s="41"/>
    </row>
    <row r="204" spans="1:3" x14ac:dyDescent="0.25">
      <c r="A204" s="20" t="s">
        <v>41</v>
      </c>
      <c r="C204" s="47" t="s">
        <v>42</v>
      </c>
    </row>
    <row r="205" spans="1:3" ht="15.75" x14ac:dyDescent="0.25">
      <c r="A205" s="43"/>
      <c r="B205" s="43"/>
      <c r="C205" s="41"/>
    </row>
    <row r="206" spans="1:3" ht="15.75" x14ac:dyDescent="0.25">
      <c r="A206" s="43"/>
      <c r="B206" s="43"/>
      <c r="C206" s="41"/>
    </row>
    <row r="207" spans="1:3" ht="15.75" x14ac:dyDescent="0.25">
      <c r="A207" s="43"/>
      <c r="B207" s="43"/>
      <c r="C207" s="41"/>
    </row>
    <row r="208" spans="1:3" ht="15.75" x14ac:dyDescent="0.25">
      <c r="A208" s="43"/>
      <c r="B208" s="43"/>
      <c r="C208" s="41"/>
    </row>
    <row r="209" spans="1:3" ht="15.75" x14ac:dyDescent="0.25">
      <c r="A209" s="43"/>
      <c r="B209" s="43"/>
      <c r="C209" s="41"/>
    </row>
    <row r="210" spans="1:3" ht="15.75" x14ac:dyDescent="0.25">
      <c r="A210" s="65"/>
      <c r="B210" s="65"/>
      <c r="C210" s="41"/>
    </row>
    <row r="211" spans="1:3" ht="15.75" x14ac:dyDescent="0.25">
      <c r="A211" s="65"/>
      <c r="B211" s="65"/>
      <c r="C211" s="41"/>
    </row>
    <row r="212" spans="1:3" ht="15.75" x14ac:dyDescent="0.25">
      <c r="A212" s="43"/>
      <c r="B212" s="43"/>
      <c r="C212" s="11" t="s">
        <v>39</v>
      </c>
    </row>
    <row r="213" spans="1:3" ht="15.75" x14ac:dyDescent="0.25">
      <c r="A213" s="43"/>
      <c r="B213" s="43"/>
      <c r="C213" s="47" t="s">
        <v>40</v>
      </c>
    </row>
    <row r="214" spans="1:3" ht="15.75" x14ac:dyDescent="0.25">
      <c r="A214" s="43"/>
      <c r="B214" s="43"/>
      <c r="C214" s="46"/>
    </row>
    <row r="215" spans="1:3" ht="16.5" thickBot="1" x14ac:dyDescent="0.3">
      <c r="A215" s="17"/>
      <c r="B215" s="17"/>
      <c r="C215" s="42"/>
    </row>
    <row r="216" spans="1:3" ht="16.5" thickBot="1" x14ac:dyDescent="0.3">
      <c r="A216" s="2" t="s">
        <v>29</v>
      </c>
      <c r="B216" s="3"/>
      <c r="C216" s="4" t="s">
        <v>46</v>
      </c>
    </row>
    <row r="217" spans="1:3" ht="15.75" x14ac:dyDescent="0.25">
      <c r="A217" s="5"/>
      <c r="B217" s="6"/>
      <c r="C217" s="7"/>
    </row>
    <row r="218" spans="1:3" ht="15.75" x14ac:dyDescent="0.25">
      <c r="A218" s="8" t="s">
        <v>1</v>
      </c>
      <c r="B218" s="9"/>
      <c r="C218" s="10"/>
    </row>
    <row r="219" spans="1:3" ht="15.75" x14ac:dyDescent="0.25">
      <c r="A219" s="13" t="s">
        <v>2</v>
      </c>
      <c r="B219" s="13"/>
      <c r="C219" s="32">
        <v>728957.72</v>
      </c>
    </row>
    <row r="220" spans="1:3" ht="15.75" x14ac:dyDescent="0.25">
      <c r="A220" s="13" t="s">
        <v>23</v>
      </c>
      <c r="B220" s="13"/>
      <c r="C220" s="32">
        <v>199062.22</v>
      </c>
    </row>
    <row r="221" spans="1:3" ht="15.75" x14ac:dyDescent="0.25">
      <c r="A221" s="36" t="s">
        <v>24</v>
      </c>
      <c r="B221" s="37"/>
      <c r="C221" s="18">
        <v>1935327.12</v>
      </c>
    </row>
    <row r="222" spans="1:3" ht="15.75" x14ac:dyDescent="0.25">
      <c r="A222" s="36" t="s">
        <v>15</v>
      </c>
      <c r="B222" s="37"/>
      <c r="C222" s="18">
        <v>19650</v>
      </c>
    </row>
    <row r="223" spans="1:3" ht="15.75" x14ac:dyDescent="0.25">
      <c r="A223" s="36" t="s">
        <v>35</v>
      </c>
      <c r="B223" s="37"/>
      <c r="C223" s="18">
        <v>57600</v>
      </c>
    </row>
    <row r="224" spans="1:3" ht="15.75" x14ac:dyDescent="0.25">
      <c r="A224" s="36" t="s">
        <v>19</v>
      </c>
      <c r="B224" s="37"/>
      <c r="C224" s="18">
        <v>61056</v>
      </c>
    </row>
    <row r="225" spans="1:3" ht="15.75" x14ac:dyDescent="0.25">
      <c r="A225" s="13" t="s">
        <v>5</v>
      </c>
      <c r="B225" s="14"/>
      <c r="C225" s="15">
        <f>SUM(C221:C224)</f>
        <v>2073633.12</v>
      </c>
    </row>
    <row r="226" spans="1:3" ht="15.75" x14ac:dyDescent="0.25">
      <c r="A226" s="16"/>
      <c r="B226" s="17"/>
      <c r="C226" s="18"/>
    </row>
    <row r="227" spans="1:3" ht="15.75" x14ac:dyDescent="0.25">
      <c r="A227" s="76" t="s">
        <v>6</v>
      </c>
      <c r="B227" s="77"/>
      <c r="C227" s="10"/>
    </row>
    <row r="228" spans="1:3" ht="15.75" x14ac:dyDescent="0.25">
      <c r="A228" s="74" t="s">
        <v>7</v>
      </c>
      <c r="B228" s="75"/>
      <c r="C228" s="12">
        <v>166089.70000000001</v>
      </c>
    </row>
    <row r="229" spans="1:3" ht="15.75" x14ac:dyDescent="0.25">
      <c r="A229" s="51" t="s">
        <v>43</v>
      </c>
      <c r="B229" s="52"/>
      <c r="C229" s="12">
        <v>4396.13</v>
      </c>
    </row>
    <row r="230" spans="1:3" ht="15.75" x14ac:dyDescent="0.25">
      <c r="A230" s="36" t="s">
        <v>8</v>
      </c>
      <c r="B230" s="37"/>
      <c r="C230" s="12">
        <v>18295.18</v>
      </c>
    </row>
    <row r="231" spans="1:3" ht="15.75" x14ac:dyDescent="0.25">
      <c r="A231" s="36" t="s">
        <v>20</v>
      </c>
      <c r="B231" s="37"/>
      <c r="C231" s="12">
        <v>34914</v>
      </c>
    </row>
    <row r="232" spans="1:3" ht="15.75" x14ac:dyDescent="0.25">
      <c r="A232" s="36" t="s">
        <v>9</v>
      </c>
      <c r="B232" s="37"/>
      <c r="C232" s="12">
        <v>476758.68</v>
      </c>
    </row>
    <row r="233" spans="1:3" ht="29.25" customHeight="1" x14ac:dyDescent="0.25">
      <c r="A233" s="72" t="s">
        <v>44</v>
      </c>
      <c r="B233" s="73"/>
      <c r="C233" s="64">
        <v>17457.12</v>
      </c>
    </row>
    <row r="234" spans="1:3" ht="15.75" x14ac:dyDescent="0.25">
      <c r="A234" s="36" t="s">
        <v>16</v>
      </c>
      <c r="B234" s="37"/>
      <c r="C234" s="12">
        <v>8427.6</v>
      </c>
    </row>
    <row r="235" spans="1:3" ht="15.75" x14ac:dyDescent="0.25">
      <c r="A235" s="36" t="s">
        <v>10</v>
      </c>
      <c r="B235" s="37"/>
      <c r="C235" s="12">
        <f>1507+388984.31</f>
        <v>390491.31</v>
      </c>
    </row>
    <row r="236" spans="1:3" ht="15.75" x14ac:dyDescent="0.25">
      <c r="A236" s="36" t="s">
        <v>38</v>
      </c>
      <c r="B236" s="37"/>
      <c r="C236" s="12">
        <v>24000</v>
      </c>
    </row>
    <row r="237" spans="1:3" ht="15.75" x14ac:dyDescent="0.25">
      <c r="A237" s="27" t="s">
        <v>17</v>
      </c>
      <c r="B237" s="28"/>
      <c r="C237" s="12">
        <f>1533.33+331684.32</f>
        <v>333217.65000000002</v>
      </c>
    </row>
    <row r="238" spans="1:3" ht="15.75" x14ac:dyDescent="0.25">
      <c r="A238" s="36" t="s">
        <v>11</v>
      </c>
      <c r="B238" s="37"/>
      <c r="C238" s="12">
        <v>193081.26</v>
      </c>
    </row>
    <row r="239" spans="1:3" ht="15.75" x14ac:dyDescent="0.25">
      <c r="A239" s="36" t="s">
        <v>12</v>
      </c>
      <c r="B239" s="37"/>
      <c r="C239" s="12">
        <v>297724.13</v>
      </c>
    </row>
    <row r="240" spans="1:3" ht="15.75" x14ac:dyDescent="0.25">
      <c r="A240" s="36"/>
      <c r="B240" s="37"/>
      <c r="C240" s="12"/>
    </row>
    <row r="241" spans="1:3" ht="16.5" thickBot="1" x14ac:dyDescent="0.3">
      <c r="A241" s="79" t="s">
        <v>13</v>
      </c>
      <c r="B241" s="80"/>
      <c r="C241" s="19">
        <f>SUM(C228:C239)</f>
        <v>1964852.7600000002</v>
      </c>
    </row>
    <row r="245" spans="1:3" x14ac:dyDescent="0.25">
      <c r="A245" s="20" t="s">
        <v>41</v>
      </c>
      <c r="C245" s="47" t="s">
        <v>42</v>
      </c>
    </row>
    <row r="255" spans="1:3" x14ac:dyDescent="0.25">
      <c r="C255" s="11" t="s">
        <v>39</v>
      </c>
    </row>
    <row r="256" spans="1:3" x14ac:dyDescent="0.25">
      <c r="C256" s="47" t="s">
        <v>40</v>
      </c>
    </row>
    <row r="257" spans="1:3" x14ac:dyDescent="0.25">
      <c r="C257" s="46"/>
    </row>
    <row r="258" spans="1:3" ht="15.75" thickBot="1" x14ac:dyDescent="0.3"/>
    <row r="259" spans="1:3" ht="16.5" thickBot="1" x14ac:dyDescent="0.3">
      <c r="A259" s="2" t="s">
        <v>30</v>
      </c>
      <c r="B259" s="3"/>
      <c r="C259" s="4" t="s">
        <v>46</v>
      </c>
    </row>
    <row r="260" spans="1:3" ht="15.75" x14ac:dyDescent="0.25">
      <c r="A260" s="5"/>
      <c r="B260" s="6"/>
      <c r="C260" s="7"/>
    </row>
    <row r="261" spans="1:3" ht="15.75" x14ac:dyDescent="0.25">
      <c r="A261" s="8" t="s">
        <v>1</v>
      </c>
      <c r="B261" s="9"/>
      <c r="C261" s="10"/>
    </row>
    <row r="262" spans="1:3" ht="15.75" x14ac:dyDescent="0.25">
      <c r="A262" s="13" t="s">
        <v>2</v>
      </c>
      <c r="B262" s="17"/>
      <c r="C262" s="33">
        <v>563344.47</v>
      </c>
    </row>
    <row r="263" spans="1:3" ht="15.75" x14ac:dyDescent="0.25">
      <c r="A263" s="13" t="s">
        <v>23</v>
      </c>
      <c r="B263" s="17"/>
      <c r="C263" s="33">
        <v>145977.29</v>
      </c>
    </row>
    <row r="264" spans="1:3" ht="15.75" x14ac:dyDescent="0.25">
      <c r="A264" s="74" t="s">
        <v>24</v>
      </c>
      <c r="B264" s="75"/>
      <c r="C264" s="18">
        <v>1935712.92</v>
      </c>
    </row>
    <row r="265" spans="1:3" ht="15.75" x14ac:dyDescent="0.25">
      <c r="A265" s="36" t="s">
        <v>15</v>
      </c>
      <c r="B265" s="37"/>
      <c r="C265" s="18">
        <v>20925</v>
      </c>
    </row>
    <row r="266" spans="1:3" ht="15.75" x14ac:dyDescent="0.25">
      <c r="A266" s="36" t="s">
        <v>19</v>
      </c>
      <c r="B266" s="37"/>
      <c r="C266" s="18">
        <v>68052</v>
      </c>
    </row>
    <row r="267" spans="1:3" ht="15.75" x14ac:dyDescent="0.25">
      <c r="A267" s="69" t="s">
        <v>47</v>
      </c>
      <c r="B267" s="70"/>
      <c r="C267" s="18">
        <v>11235</v>
      </c>
    </row>
    <row r="268" spans="1:3" ht="15.75" x14ac:dyDescent="0.25">
      <c r="A268" s="69" t="s">
        <v>48</v>
      </c>
      <c r="B268" s="70"/>
      <c r="C268" s="18">
        <v>72118</v>
      </c>
    </row>
    <row r="269" spans="1:3" ht="15.75" x14ac:dyDescent="0.25">
      <c r="A269" s="36" t="s">
        <v>35</v>
      </c>
      <c r="B269" s="37"/>
      <c r="C269" s="18">
        <v>51360</v>
      </c>
    </row>
    <row r="270" spans="1:3" ht="15.75" x14ac:dyDescent="0.25">
      <c r="A270" s="13" t="s">
        <v>5</v>
      </c>
      <c r="B270" s="14"/>
      <c r="C270" s="15">
        <f>SUM(C264:C269)</f>
        <v>2159402.92</v>
      </c>
    </row>
    <row r="271" spans="1:3" ht="15.75" x14ac:dyDescent="0.25">
      <c r="A271" s="13"/>
      <c r="B271" s="14"/>
      <c r="C271" s="15"/>
    </row>
    <row r="272" spans="1:3" ht="15.75" x14ac:dyDescent="0.25">
      <c r="A272" s="76" t="s">
        <v>6</v>
      </c>
      <c r="B272" s="77"/>
      <c r="C272" s="10"/>
    </row>
    <row r="273" spans="1:3" ht="15.75" x14ac:dyDescent="0.25">
      <c r="A273" s="74" t="s">
        <v>7</v>
      </c>
      <c r="B273" s="75"/>
      <c r="C273" s="12">
        <v>165122.60999999999</v>
      </c>
    </row>
    <row r="274" spans="1:3" ht="15.75" x14ac:dyDescent="0.25">
      <c r="A274" s="69" t="s">
        <v>43</v>
      </c>
      <c r="B274" s="70"/>
      <c r="C274" s="12">
        <v>4396.13</v>
      </c>
    </row>
    <row r="275" spans="1:3" ht="15.75" x14ac:dyDescent="0.25">
      <c r="A275" s="69" t="s">
        <v>8</v>
      </c>
      <c r="B275" s="70"/>
      <c r="C275" s="12">
        <v>6168.19</v>
      </c>
    </row>
    <row r="276" spans="1:3" ht="15.75" x14ac:dyDescent="0.25">
      <c r="A276" s="36" t="s">
        <v>20</v>
      </c>
      <c r="B276" s="37"/>
      <c r="C276" s="12">
        <v>34921.08</v>
      </c>
    </row>
    <row r="277" spans="1:3" ht="15.75" x14ac:dyDescent="0.25">
      <c r="A277" s="36" t="s">
        <v>9</v>
      </c>
      <c r="B277" s="37"/>
      <c r="C277" s="12">
        <v>476853.72</v>
      </c>
    </row>
    <row r="278" spans="1:3" ht="29.25" customHeight="1" x14ac:dyDescent="0.25">
      <c r="A278" s="72" t="s">
        <v>44</v>
      </c>
      <c r="B278" s="73"/>
      <c r="C278" s="64">
        <v>17460.599999999999</v>
      </c>
    </row>
    <row r="279" spans="1:3" ht="15.75" x14ac:dyDescent="0.25">
      <c r="A279" s="36" t="s">
        <v>16</v>
      </c>
      <c r="B279" s="37"/>
      <c r="C279" s="12">
        <v>8429.2800000000007</v>
      </c>
    </row>
    <row r="280" spans="1:3" ht="15.75" x14ac:dyDescent="0.25">
      <c r="A280" s="36" t="s">
        <v>34</v>
      </c>
      <c r="B280" s="37"/>
      <c r="C280" s="12">
        <v>36000</v>
      </c>
    </row>
    <row r="281" spans="1:3" ht="15.75" x14ac:dyDescent="0.25">
      <c r="A281" s="27" t="s">
        <v>17</v>
      </c>
      <c r="B281" s="28"/>
      <c r="C281" s="12">
        <f>1500+331750.44</f>
        <v>333250.44</v>
      </c>
    </row>
    <row r="282" spans="1:3" ht="15.75" x14ac:dyDescent="0.25">
      <c r="A282" s="27" t="s">
        <v>36</v>
      </c>
      <c r="B282" s="28"/>
      <c r="C282" s="12">
        <f>1507+468348.01</f>
        <v>469855.01</v>
      </c>
    </row>
    <row r="283" spans="1:3" ht="15.75" x14ac:dyDescent="0.25">
      <c r="A283" s="36" t="s">
        <v>11</v>
      </c>
      <c r="B283" s="37"/>
      <c r="C283" s="12">
        <v>193119.75</v>
      </c>
    </row>
    <row r="284" spans="1:3" ht="15.75" x14ac:dyDescent="0.25">
      <c r="A284" s="36" t="s">
        <v>12</v>
      </c>
      <c r="B284" s="37"/>
      <c r="C284" s="12">
        <v>297783.48</v>
      </c>
    </row>
    <row r="285" spans="1:3" ht="15.75" x14ac:dyDescent="0.25">
      <c r="A285" s="36"/>
      <c r="B285" s="37"/>
      <c r="C285" s="12"/>
    </row>
    <row r="286" spans="1:3" ht="16.5" thickBot="1" x14ac:dyDescent="0.3">
      <c r="A286" s="79" t="s">
        <v>13</v>
      </c>
      <c r="B286" s="80"/>
      <c r="C286" s="19">
        <f>SUM(C273:C284)</f>
        <v>2043360.29</v>
      </c>
    </row>
    <row r="287" spans="1:3" ht="15.75" x14ac:dyDescent="0.25">
      <c r="A287" s="30"/>
      <c r="B287" s="30"/>
      <c r="C287" s="31"/>
    </row>
    <row r="288" spans="1:3" ht="15.75" x14ac:dyDescent="0.25">
      <c r="A288" s="30"/>
      <c r="B288" s="30"/>
      <c r="C288" s="31"/>
    </row>
    <row r="289" spans="1:3" ht="15.75" x14ac:dyDescent="0.25">
      <c r="A289" s="30"/>
      <c r="B289" s="30"/>
      <c r="C289" s="31"/>
    </row>
    <row r="290" spans="1:3" x14ac:dyDescent="0.25">
      <c r="A290" s="20" t="s">
        <v>41</v>
      </c>
      <c r="C290" s="47" t="s">
        <v>42</v>
      </c>
    </row>
    <row r="291" spans="1:3" ht="15.75" x14ac:dyDescent="0.25">
      <c r="A291" s="30"/>
      <c r="B291" s="30"/>
      <c r="C291" s="31"/>
    </row>
    <row r="292" spans="1:3" ht="15.75" x14ac:dyDescent="0.25">
      <c r="A292" s="30"/>
      <c r="B292" s="30"/>
      <c r="C292" s="31"/>
    </row>
    <row r="293" spans="1:3" ht="15.75" x14ac:dyDescent="0.25">
      <c r="A293" s="30"/>
      <c r="B293" s="30"/>
      <c r="C293" s="31"/>
    </row>
    <row r="294" spans="1:3" ht="15.75" x14ac:dyDescent="0.25">
      <c r="A294" s="30"/>
      <c r="B294" s="30"/>
      <c r="C294" s="31"/>
    </row>
    <row r="295" spans="1:3" ht="15.75" x14ac:dyDescent="0.25">
      <c r="A295" s="30"/>
      <c r="B295" s="30"/>
      <c r="C295" s="31"/>
    </row>
    <row r="296" spans="1:3" ht="15.75" x14ac:dyDescent="0.25">
      <c r="A296" s="30"/>
      <c r="B296" s="30"/>
      <c r="C296" s="31"/>
    </row>
    <row r="297" spans="1:3" ht="15.75" x14ac:dyDescent="0.25">
      <c r="A297" s="30"/>
      <c r="B297" s="30"/>
      <c r="C297" s="11" t="s">
        <v>39</v>
      </c>
    </row>
    <row r="298" spans="1:3" ht="15.75" x14ac:dyDescent="0.25">
      <c r="A298" s="30"/>
      <c r="B298" s="30"/>
      <c r="C298" s="47" t="s">
        <v>40</v>
      </c>
    </row>
    <row r="299" spans="1:3" ht="15.75" x14ac:dyDescent="0.25">
      <c r="A299" s="30"/>
      <c r="B299" s="30"/>
      <c r="C299" s="46"/>
    </row>
    <row r="300" spans="1:3" ht="15.75" thickBot="1" x14ac:dyDescent="0.3"/>
    <row r="301" spans="1:3" ht="16.5" thickBot="1" x14ac:dyDescent="0.3">
      <c r="A301" s="2" t="s">
        <v>31</v>
      </c>
      <c r="B301" s="3"/>
      <c r="C301" s="4" t="s">
        <v>46</v>
      </c>
    </row>
    <row r="302" spans="1:3" ht="15.75" x14ac:dyDescent="0.25">
      <c r="A302" s="5"/>
      <c r="B302" s="6"/>
      <c r="C302" s="7"/>
    </row>
    <row r="303" spans="1:3" ht="15.75" x14ac:dyDescent="0.25">
      <c r="A303" s="13" t="s">
        <v>1</v>
      </c>
      <c r="B303" s="17"/>
      <c r="C303" s="18"/>
    </row>
    <row r="304" spans="1:3" ht="15.75" x14ac:dyDescent="0.25">
      <c r="A304" s="13" t="s">
        <v>2</v>
      </c>
      <c r="B304" s="17"/>
      <c r="C304" s="33">
        <v>889841.82</v>
      </c>
    </row>
    <row r="305" spans="1:3" ht="15.75" x14ac:dyDescent="0.25">
      <c r="A305" s="13" t="s">
        <v>23</v>
      </c>
      <c r="B305" s="17"/>
      <c r="C305" s="33">
        <v>230503.62</v>
      </c>
    </row>
    <row r="306" spans="1:3" ht="15.75" x14ac:dyDescent="0.25">
      <c r="A306" s="27" t="s">
        <v>28</v>
      </c>
      <c r="B306" s="17"/>
      <c r="C306" s="18">
        <v>1943583.24</v>
      </c>
    </row>
    <row r="307" spans="1:3" ht="15.75" x14ac:dyDescent="0.25">
      <c r="A307" s="36" t="s">
        <v>15</v>
      </c>
      <c r="B307" s="37"/>
      <c r="C307" s="18">
        <v>20925</v>
      </c>
    </row>
    <row r="308" spans="1:3" ht="15.75" x14ac:dyDescent="0.25">
      <c r="A308" s="36" t="s">
        <v>35</v>
      </c>
      <c r="B308" s="37"/>
      <c r="C308" s="18">
        <v>44940</v>
      </c>
    </row>
    <row r="309" spans="1:3" ht="15.75" x14ac:dyDescent="0.25">
      <c r="A309" s="36" t="s">
        <v>19</v>
      </c>
      <c r="B309" s="37"/>
      <c r="C309" s="18">
        <v>68052</v>
      </c>
    </row>
    <row r="310" spans="1:3" ht="15.75" x14ac:dyDescent="0.25">
      <c r="A310" s="13" t="s">
        <v>5</v>
      </c>
      <c r="B310" s="14"/>
      <c r="C310" s="15">
        <f>SUM(C306:C309)</f>
        <v>2077500.24</v>
      </c>
    </row>
    <row r="311" spans="1:3" ht="15.75" x14ac:dyDescent="0.25">
      <c r="A311" s="13"/>
      <c r="B311" s="14"/>
      <c r="C311" s="15"/>
    </row>
    <row r="312" spans="1:3" ht="15.75" x14ac:dyDescent="0.25">
      <c r="A312" s="76" t="s">
        <v>6</v>
      </c>
      <c r="B312" s="77"/>
      <c r="C312" s="10"/>
    </row>
    <row r="313" spans="1:3" ht="15.75" x14ac:dyDescent="0.25">
      <c r="A313" s="74" t="s">
        <v>7</v>
      </c>
      <c r="B313" s="75"/>
      <c r="C313" s="12">
        <v>176195.34</v>
      </c>
    </row>
    <row r="314" spans="1:3" ht="15.75" x14ac:dyDescent="0.25">
      <c r="A314" s="69" t="s">
        <v>43</v>
      </c>
      <c r="B314" s="70"/>
      <c r="C314" s="12">
        <v>4422.53</v>
      </c>
    </row>
    <row r="315" spans="1:3" ht="15.75" x14ac:dyDescent="0.25">
      <c r="A315" s="36" t="s">
        <v>8</v>
      </c>
      <c r="B315" s="37"/>
      <c r="C315" s="12">
        <v>6168.19</v>
      </c>
    </row>
    <row r="316" spans="1:3" ht="15.75" x14ac:dyDescent="0.25">
      <c r="A316" s="36" t="s">
        <v>20</v>
      </c>
      <c r="B316" s="37"/>
      <c r="C316" s="12">
        <v>35063.040000000001</v>
      </c>
    </row>
    <row r="317" spans="1:3" ht="15.75" x14ac:dyDescent="0.25">
      <c r="A317" s="36" t="s">
        <v>9</v>
      </c>
      <c r="B317" s="37"/>
      <c r="C317" s="12">
        <v>478792.5</v>
      </c>
    </row>
    <row r="318" spans="1:3" ht="27.75" customHeight="1" x14ac:dyDescent="0.25">
      <c r="A318" s="72" t="s">
        <v>44</v>
      </c>
      <c r="B318" s="73"/>
      <c r="C318" s="64">
        <v>17531.52</v>
      </c>
    </row>
    <row r="319" spans="1:3" ht="15.75" x14ac:dyDescent="0.25">
      <c r="A319" s="36" t="s">
        <v>16</v>
      </c>
      <c r="B319" s="37"/>
      <c r="C319" s="12">
        <v>8463.48</v>
      </c>
    </row>
    <row r="320" spans="1:3" ht="15.75" x14ac:dyDescent="0.25">
      <c r="A320" s="36" t="s">
        <v>34</v>
      </c>
      <c r="B320" s="37"/>
      <c r="C320" s="12">
        <v>24000</v>
      </c>
    </row>
    <row r="321" spans="1:3" ht="15.75" x14ac:dyDescent="0.25">
      <c r="A321" s="36" t="s">
        <v>10</v>
      </c>
      <c r="B321" s="37"/>
      <c r="C321" s="12">
        <f>1507+389678.97</f>
        <v>391185.97</v>
      </c>
    </row>
    <row r="322" spans="1:3" ht="15.75" x14ac:dyDescent="0.25">
      <c r="A322" s="27" t="s">
        <v>17</v>
      </c>
      <c r="B322" s="28"/>
      <c r="C322" s="12">
        <f>1500+333099.36</f>
        <v>334599.36</v>
      </c>
    </row>
    <row r="323" spans="1:3" ht="15.75" x14ac:dyDescent="0.25">
      <c r="A323" s="36" t="s">
        <v>11</v>
      </c>
      <c r="B323" s="37"/>
      <c r="C323" s="12">
        <v>193904.91</v>
      </c>
    </row>
    <row r="324" spans="1:3" ht="15.75" x14ac:dyDescent="0.25">
      <c r="A324" s="36" t="s">
        <v>12</v>
      </c>
      <c r="B324" s="37"/>
      <c r="C324" s="12">
        <v>298994.21999999997</v>
      </c>
    </row>
    <row r="325" spans="1:3" ht="15.75" x14ac:dyDescent="0.25">
      <c r="A325" s="36"/>
      <c r="B325" s="37"/>
      <c r="C325" s="12"/>
    </row>
    <row r="326" spans="1:3" ht="16.5" thickBot="1" x14ac:dyDescent="0.3">
      <c r="A326" s="79" t="s">
        <v>13</v>
      </c>
      <c r="B326" s="80"/>
      <c r="C326" s="19">
        <f>SUM(C313:C324)</f>
        <v>1969321.0599999996</v>
      </c>
    </row>
    <row r="327" spans="1:3" ht="15.75" x14ac:dyDescent="0.25">
      <c r="A327" s="30"/>
      <c r="B327" s="30"/>
      <c r="C327" s="31"/>
    </row>
    <row r="328" spans="1:3" ht="15.75" x14ac:dyDescent="0.25">
      <c r="A328" s="30"/>
      <c r="B328" s="30"/>
      <c r="C328" s="31"/>
    </row>
    <row r="329" spans="1:3" ht="15.75" x14ac:dyDescent="0.25">
      <c r="A329" s="30"/>
      <c r="B329" s="30"/>
      <c r="C329" s="31"/>
    </row>
    <row r="330" spans="1:3" x14ac:dyDescent="0.25">
      <c r="A330" s="20" t="s">
        <v>41</v>
      </c>
      <c r="C330" s="47" t="s">
        <v>42</v>
      </c>
    </row>
    <row r="331" spans="1:3" ht="15.75" x14ac:dyDescent="0.25">
      <c r="A331" s="30"/>
      <c r="B331" s="30"/>
      <c r="C331" s="31"/>
    </row>
    <row r="332" spans="1:3" ht="15.75" x14ac:dyDescent="0.25">
      <c r="A332" s="30"/>
      <c r="B332" s="30"/>
      <c r="C332" s="31"/>
    </row>
    <row r="333" spans="1:3" ht="15.75" x14ac:dyDescent="0.25">
      <c r="A333" s="30"/>
      <c r="B333" s="30"/>
      <c r="C333" s="31"/>
    </row>
    <row r="334" spans="1:3" ht="15.75" x14ac:dyDescent="0.25">
      <c r="A334" s="30"/>
      <c r="B334" s="30"/>
      <c r="C334" s="31"/>
    </row>
    <row r="335" spans="1:3" ht="15.75" x14ac:dyDescent="0.25">
      <c r="A335" s="30"/>
      <c r="B335" s="30"/>
      <c r="C335" s="31"/>
    </row>
    <row r="336" spans="1:3" ht="15.75" x14ac:dyDescent="0.25">
      <c r="A336" s="30"/>
      <c r="B336" s="30"/>
      <c r="C336" s="31"/>
    </row>
    <row r="337" spans="1:3" ht="15.75" x14ac:dyDescent="0.25">
      <c r="A337" s="30"/>
      <c r="B337" s="30"/>
      <c r="C337" s="31"/>
    </row>
    <row r="338" spans="1:3" ht="15.75" x14ac:dyDescent="0.25">
      <c r="A338" s="30"/>
      <c r="B338" s="30"/>
      <c r="C338" s="31"/>
    </row>
    <row r="339" spans="1:3" ht="15.75" x14ac:dyDescent="0.25">
      <c r="A339" s="30"/>
      <c r="B339" s="30"/>
      <c r="C339" s="11" t="s">
        <v>39</v>
      </c>
    </row>
    <row r="340" spans="1:3" ht="15.75" x14ac:dyDescent="0.25">
      <c r="A340" s="30"/>
      <c r="B340" s="30"/>
      <c r="C340" s="47" t="s">
        <v>40</v>
      </c>
    </row>
    <row r="341" spans="1:3" ht="15.75" x14ac:dyDescent="0.25">
      <c r="A341" s="30"/>
      <c r="B341" s="30"/>
      <c r="C341" s="46"/>
    </row>
    <row r="342" spans="1:3" ht="15.75" thickBot="1" x14ac:dyDescent="0.3"/>
    <row r="343" spans="1:3" ht="16.5" thickBot="1" x14ac:dyDescent="0.3">
      <c r="A343" s="2" t="s">
        <v>32</v>
      </c>
      <c r="B343" s="3"/>
      <c r="C343" s="4" t="s">
        <v>46</v>
      </c>
    </row>
    <row r="344" spans="1:3" ht="15.75" x14ac:dyDescent="0.25">
      <c r="A344" s="5"/>
      <c r="B344" s="6"/>
      <c r="C344" s="7"/>
    </row>
    <row r="345" spans="1:3" ht="15.75" x14ac:dyDescent="0.25">
      <c r="A345" s="8" t="s">
        <v>1</v>
      </c>
      <c r="B345" s="9"/>
      <c r="C345" s="10"/>
    </row>
    <row r="346" spans="1:3" ht="15.75" x14ac:dyDescent="0.25">
      <c r="A346" s="83" t="s">
        <v>2</v>
      </c>
      <c r="B346" s="84"/>
      <c r="C346" s="12">
        <v>584628.31000000006</v>
      </c>
    </row>
    <row r="347" spans="1:3" ht="15.75" x14ac:dyDescent="0.25">
      <c r="A347" s="38" t="s">
        <v>3</v>
      </c>
      <c r="B347" s="37"/>
      <c r="C347" s="12">
        <v>159365.93</v>
      </c>
    </row>
    <row r="348" spans="1:3" ht="15.75" x14ac:dyDescent="0.25">
      <c r="A348" s="36" t="s">
        <v>28</v>
      </c>
      <c r="B348" s="37"/>
      <c r="C348" s="12">
        <v>1941504.9</v>
      </c>
    </row>
    <row r="349" spans="1:3" ht="15.75" x14ac:dyDescent="0.25">
      <c r="A349" s="36" t="s">
        <v>19</v>
      </c>
      <c r="B349" s="37"/>
      <c r="C349" s="12">
        <v>69960</v>
      </c>
    </row>
    <row r="350" spans="1:3" ht="15.75" x14ac:dyDescent="0.25">
      <c r="A350" s="66" t="s">
        <v>15</v>
      </c>
      <c r="B350" s="67"/>
      <c r="C350" s="12">
        <v>20925</v>
      </c>
    </row>
    <row r="351" spans="1:3" ht="15.75" x14ac:dyDescent="0.25">
      <c r="A351" s="51" t="s">
        <v>35</v>
      </c>
      <c r="B351" s="52"/>
      <c r="C351" s="12">
        <v>66000</v>
      </c>
    </row>
    <row r="352" spans="1:3" ht="15.75" x14ac:dyDescent="0.25">
      <c r="A352" s="13" t="s">
        <v>5</v>
      </c>
      <c r="B352" s="14"/>
      <c r="C352" s="15">
        <f>SUM(C348:C351)</f>
        <v>2098389.9</v>
      </c>
    </row>
    <row r="353" spans="1:3" ht="15.75" x14ac:dyDescent="0.25">
      <c r="A353" s="16"/>
      <c r="B353" s="17"/>
      <c r="C353" s="18"/>
    </row>
    <row r="354" spans="1:3" ht="15.75" x14ac:dyDescent="0.25">
      <c r="A354" s="76" t="s">
        <v>6</v>
      </c>
      <c r="B354" s="77"/>
      <c r="C354" s="10"/>
    </row>
    <row r="355" spans="1:3" ht="15.75" x14ac:dyDescent="0.25">
      <c r="A355" s="74" t="s">
        <v>7</v>
      </c>
      <c r="B355" s="75"/>
      <c r="C355" s="12">
        <v>165540.63</v>
      </c>
    </row>
    <row r="356" spans="1:3" ht="15.75" x14ac:dyDescent="0.25">
      <c r="A356" s="69" t="s">
        <v>43</v>
      </c>
      <c r="B356" s="70"/>
      <c r="C356" s="12">
        <v>4395.07</v>
      </c>
    </row>
    <row r="357" spans="1:3" ht="15.75" x14ac:dyDescent="0.25">
      <c r="A357" s="36" t="s">
        <v>8</v>
      </c>
      <c r="B357" s="37"/>
      <c r="C357" s="12">
        <v>6168.19</v>
      </c>
    </row>
    <row r="358" spans="1:3" ht="15.75" x14ac:dyDescent="0.25">
      <c r="A358" s="36" t="s">
        <v>20</v>
      </c>
      <c r="B358" s="37"/>
      <c r="C358" s="12">
        <v>35009.519999999997</v>
      </c>
    </row>
    <row r="359" spans="1:3" ht="15.75" x14ac:dyDescent="0.25">
      <c r="A359" s="36" t="s">
        <v>9</v>
      </c>
      <c r="B359" s="37"/>
      <c r="C359" s="12">
        <v>478060.68</v>
      </c>
    </row>
    <row r="360" spans="1:3" ht="29.25" customHeight="1" x14ac:dyDescent="0.25">
      <c r="A360" s="72" t="s">
        <v>44</v>
      </c>
      <c r="B360" s="73"/>
      <c r="C360" s="64">
        <v>17504.759999999998</v>
      </c>
    </row>
    <row r="361" spans="1:3" ht="15.75" x14ac:dyDescent="0.25">
      <c r="A361" s="36" t="s">
        <v>16</v>
      </c>
      <c r="B361" s="37"/>
      <c r="C361" s="12">
        <v>8450.52</v>
      </c>
    </row>
    <row r="362" spans="1:3" ht="15.75" x14ac:dyDescent="0.25">
      <c r="A362" s="69" t="s">
        <v>34</v>
      </c>
      <c r="B362" s="70"/>
      <c r="C362" s="12">
        <v>28800</v>
      </c>
    </row>
    <row r="363" spans="1:3" ht="15.75" x14ac:dyDescent="0.25">
      <c r="A363" s="69" t="s">
        <v>21</v>
      </c>
      <c r="B363" s="70"/>
      <c r="C363" s="12">
        <v>3587</v>
      </c>
    </row>
    <row r="364" spans="1:3" ht="15.75" x14ac:dyDescent="0.25">
      <c r="A364" s="36" t="s">
        <v>10</v>
      </c>
      <c r="B364" s="37"/>
      <c r="C364" s="12">
        <f>391966.33+1507</f>
        <v>393473.33</v>
      </c>
    </row>
    <row r="365" spans="1:3" ht="15.75" x14ac:dyDescent="0.25">
      <c r="A365" s="27" t="s">
        <v>17</v>
      </c>
      <c r="B365" s="28"/>
      <c r="C365" s="12">
        <f>1500+332590.2</f>
        <v>334090.2</v>
      </c>
    </row>
    <row r="366" spans="1:3" ht="15.75" x14ac:dyDescent="0.25">
      <c r="A366" s="36" t="s">
        <v>11</v>
      </c>
      <c r="B366" s="37"/>
      <c r="C366" s="12">
        <v>193608.54</v>
      </c>
    </row>
    <row r="367" spans="1:3" ht="15.75" x14ac:dyDescent="0.25">
      <c r="A367" s="36" t="s">
        <v>12</v>
      </c>
      <c r="B367" s="37"/>
      <c r="C367" s="12">
        <v>299000.15999999997</v>
      </c>
    </row>
    <row r="368" spans="1:3" ht="15.75" x14ac:dyDescent="0.25">
      <c r="A368" s="36"/>
      <c r="B368" s="37"/>
      <c r="C368" s="12"/>
    </row>
    <row r="369" spans="1:3" ht="16.5" thickBot="1" x14ac:dyDescent="0.3">
      <c r="A369" s="79" t="s">
        <v>13</v>
      </c>
      <c r="B369" s="80"/>
      <c r="C369" s="19">
        <f>SUM(C355:C367)</f>
        <v>1967688.5999999999</v>
      </c>
    </row>
    <row r="370" spans="1:3" ht="15.75" x14ac:dyDescent="0.25">
      <c r="A370" s="30"/>
      <c r="B370" s="30"/>
      <c r="C370" s="31"/>
    </row>
    <row r="371" spans="1:3" ht="15.75" x14ac:dyDescent="0.25">
      <c r="A371" s="30"/>
      <c r="B371" s="30"/>
      <c r="C371" s="31"/>
    </row>
    <row r="372" spans="1:3" ht="15.75" x14ac:dyDescent="0.25">
      <c r="A372" s="30"/>
      <c r="B372" s="30"/>
      <c r="C372" s="31"/>
    </row>
    <row r="373" spans="1:3" x14ac:dyDescent="0.25">
      <c r="A373" s="20" t="s">
        <v>41</v>
      </c>
      <c r="C373" s="47" t="s">
        <v>42</v>
      </c>
    </row>
    <row r="374" spans="1:3" ht="15.75" x14ac:dyDescent="0.25">
      <c r="A374" s="30"/>
      <c r="B374" s="30"/>
      <c r="C374" s="31"/>
    </row>
    <row r="375" spans="1:3" ht="15.75" x14ac:dyDescent="0.25">
      <c r="A375" s="30"/>
      <c r="B375" s="30"/>
      <c r="C375" s="31"/>
    </row>
    <row r="376" spans="1:3" ht="15.75" x14ac:dyDescent="0.25">
      <c r="A376" s="30"/>
      <c r="B376" s="30"/>
      <c r="C376" s="31"/>
    </row>
    <row r="377" spans="1:3" ht="15.75" x14ac:dyDescent="0.25">
      <c r="A377" s="30"/>
      <c r="B377" s="30"/>
      <c r="C377" s="31"/>
    </row>
    <row r="378" spans="1:3" ht="15.75" x14ac:dyDescent="0.25">
      <c r="A378" s="30"/>
      <c r="B378" s="30"/>
      <c r="C378" s="31"/>
    </row>
    <row r="379" spans="1:3" ht="15.75" x14ac:dyDescent="0.25">
      <c r="A379" s="30"/>
      <c r="B379" s="30"/>
      <c r="C379" s="31"/>
    </row>
    <row r="380" spans="1:3" ht="15.75" x14ac:dyDescent="0.25">
      <c r="A380" s="30"/>
      <c r="B380" s="30"/>
      <c r="C380" s="31"/>
    </row>
    <row r="381" spans="1:3" ht="15.75" x14ac:dyDescent="0.25">
      <c r="A381" s="30"/>
      <c r="B381" s="30"/>
      <c r="C381" s="11" t="s">
        <v>39</v>
      </c>
    </row>
    <row r="382" spans="1:3" ht="15.75" x14ac:dyDescent="0.25">
      <c r="A382" s="30"/>
      <c r="B382" s="30"/>
      <c r="C382" s="47" t="s">
        <v>40</v>
      </c>
    </row>
    <row r="383" spans="1:3" ht="15.75" x14ac:dyDescent="0.25">
      <c r="A383" s="30"/>
      <c r="B383" s="30"/>
      <c r="C383" s="46"/>
    </row>
    <row r="384" spans="1:3" ht="15.75" thickBot="1" x14ac:dyDescent="0.3"/>
    <row r="385" spans="1:5" ht="16.5" thickBot="1" x14ac:dyDescent="0.3">
      <c r="A385" s="2" t="s">
        <v>18</v>
      </c>
      <c r="B385" s="3"/>
      <c r="C385" s="4" t="s">
        <v>46</v>
      </c>
    </row>
    <row r="386" spans="1:5" ht="15.75" x14ac:dyDescent="0.25">
      <c r="A386" s="5"/>
      <c r="B386" s="6"/>
      <c r="C386" s="7"/>
    </row>
    <row r="387" spans="1:5" ht="15.75" x14ac:dyDescent="0.25">
      <c r="A387" s="8" t="s">
        <v>1</v>
      </c>
      <c r="B387" s="9"/>
      <c r="C387" s="10"/>
    </row>
    <row r="388" spans="1:5" ht="15.75" x14ac:dyDescent="0.25">
      <c r="A388" s="81" t="s">
        <v>2</v>
      </c>
      <c r="B388" s="82"/>
      <c r="C388" s="12">
        <v>2625118.25</v>
      </c>
    </row>
    <row r="389" spans="1:5" ht="15.75" x14ac:dyDescent="0.25">
      <c r="A389" s="38" t="s">
        <v>3</v>
      </c>
      <c r="B389" s="37"/>
      <c r="C389" s="12">
        <v>822251.04</v>
      </c>
    </row>
    <row r="390" spans="1:5" ht="15.75" x14ac:dyDescent="0.25">
      <c r="A390" s="74" t="s">
        <v>4</v>
      </c>
      <c r="B390" s="75"/>
      <c r="C390" s="12">
        <v>9110297.6400000006</v>
      </c>
    </row>
    <row r="391" spans="1:5" ht="15.75" x14ac:dyDescent="0.25">
      <c r="A391" s="36" t="s">
        <v>15</v>
      </c>
      <c r="B391" s="37"/>
      <c r="C391" s="12">
        <v>63150</v>
      </c>
    </row>
    <row r="392" spans="1:5" ht="15.75" x14ac:dyDescent="0.25">
      <c r="A392" s="36" t="s">
        <v>19</v>
      </c>
      <c r="B392" s="37"/>
      <c r="C392" s="12">
        <v>225144</v>
      </c>
    </row>
    <row r="393" spans="1:5" ht="15.75" x14ac:dyDescent="0.25">
      <c r="A393" s="13" t="s">
        <v>5</v>
      </c>
      <c r="B393" s="14"/>
      <c r="C393" s="15">
        <f>SUM(C390:C392)</f>
        <v>9398591.6400000006</v>
      </c>
      <c r="E393" s="59"/>
    </row>
    <row r="394" spans="1:5" ht="15.75" x14ac:dyDescent="0.25">
      <c r="A394" s="16"/>
      <c r="B394" s="17"/>
      <c r="C394" s="18"/>
    </row>
    <row r="395" spans="1:5" ht="15.75" x14ac:dyDescent="0.25">
      <c r="A395" s="76" t="s">
        <v>6</v>
      </c>
      <c r="B395" s="77"/>
      <c r="C395" s="10"/>
    </row>
    <row r="396" spans="1:5" ht="15.75" x14ac:dyDescent="0.25">
      <c r="A396" s="74" t="s">
        <v>7</v>
      </c>
      <c r="B396" s="75"/>
      <c r="C396" s="12">
        <v>885984.42</v>
      </c>
    </row>
    <row r="397" spans="1:5" ht="15.75" x14ac:dyDescent="0.25">
      <c r="A397" s="69" t="s">
        <v>43</v>
      </c>
      <c r="B397" s="70"/>
      <c r="C397" s="12">
        <v>16532.39</v>
      </c>
    </row>
    <row r="398" spans="1:5" ht="15.75" x14ac:dyDescent="0.25">
      <c r="A398" s="36" t="s">
        <v>20</v>
      </c>
      <c r="B398" s="37"/>
      <c r="C398" s="12">
        <v>153039.24</v>
      </c>
    </row>
    <row r="399" spans="1:5" ht="15.75" x14ac:dyDescent="0.25">
      <c r="A399" s="36" t="s">
        <v>9</v>
      </c>
      <c r="B399" s="37"/>
      <c r="C399" s="12">
        <v>2244426.6</v>
      </c>
    </row>
    <row r="400" spans="1:5" ht="29.25" customHeight="1" x14ac:dyDescent="0.25">
      <c r="A400" s="72" t="s">
        <v>44</v>
      </c>
      <c r="B400" s="73"/>
      <c r="C400" s="64">
        <v>82182.240000000005</v>
      </c>
    </row>
    <row r="401" spans="1:7" ht="15.75" x14ac:dyDescent="0.25">
      <c r="A401" s="36" t="s">
        <v>16</v>
      </c>
      <c r="B401" s="37"/>
      <c r="C401" s="12">
        <v>39674.160000000003</v>
      </c>
    </row>
    <row r="402" spans="1:7" ht="15.75" x14ac:dyDescent="0.25">
      <c r="A402" s="36" t="s">
        <v>10</v>
      </c>
      <c r="B402" s="37"/>
      <c r="C402" s="12">
        <f>2162779.88</f>
        <v>2162779.88</v>
      </c>
    </row>
    <row r="403" spans="1:7" ht="15.75" x14ac:dyDescent="0.25">
      <c r="A403" s="27" t="s">
        <v>17</v>
      </c>
      <c r="B403" s="28"/>
      <c r="C403" s="12">
        <f>9000+1561463.52</f>
        <v>1570463.52</v>
      </c>
    </row>
    <row r="404" spans="1:7" ht="15.75" x14ac:dyDescent="0.25">
      <c r="A404" s="36" t="s">
        <v>11</v>
      </c>
      <c r="B404" s="37"/>
      <c r="C404" s="12">
        <v>908964.42</v>
      </c>
    </row>
    <row r="405" spans="1:7" ht="15.75" x14ac:dyDescent="0.25">
      <c r="A405" s="61" t="s">
        <v>37</v>
      </c>
      <c r="B405" s="62"/>
      <c r="C405" s="12">
        <v>15540</v>
      </c>
    </row>
    <row r="406" spans="1:7" ht="15.75" x14ac:dyDescent="0.25">
      <c r="A406" s="36" t="s">
        <v>12</v>
      </c>
      <c r="B406" s="37"/>
      <c r="C406" s="12">
        <v>1401479.78</v>
      </c>
    </row>
    <row r="407" spans="1:7" ht="15.75" x14ac:dyDescent="0.25">
      <c r="A407" s="36"/>
      <c r="B407" s="37"/>
      <c r="C407" s="12"/>
    </row>
    <row r="408" spans="1:7" ht="16.5" thickBot="1" x14ac:dyDescent="0.3">
      <c r="A408" s="79" t="s">
        <v>13</v>
      </c>
      <c r="B408" s="80"/>
      <c r="C408" s="19">
        <f>SUM(C396:C406)</f>
        <v>9481066.6500000004</v>
      </c>
      <c r="E408" s="59"/>
      <c r="G408" s="59"/>
    </row>
    <row r="409" spans="1:7" ht="15.75" x14ac:dyDescent="0.25">
      <c r="A409" s="1"/>
      <c r="B409" s="1"/>
      <c r="C409" s="1"/>
    </row>
    <row r="412" spans="1:7" x14ac:dyDescent="0.25">
      <c r="A412" s="20" t="s">
        <v>41</v>
      </c>
      <c r="C412" s="47" t="s">
        <v>42</v>
      </c>
    </row>
  </sheetData>
  <mergeCells count="52">
    <mergeCell ref="A273:B273"/>
    <mergeCell ref="A159:B159"/>
    <mergeCell ref="A186:B186"/>
    <mergeCell ref="A187:B187"/>
    <mergeCell ref="A200:B200"/>
    <mergeCell ref="A228:B228"/>
    <mergeCell ref="A241:B241"/>
    <mergeCell ref="A52:B52"/>
    <mergeCell ref="A54:B54"/>
    <mergeCell ref="A102:B102"/>
    <mergeCell ref="A8:B8"/>
    <mergeCell ref="A10:B10"/>
    <mergeCell ref="A13:B13"/>
    <mergeCell ref="A14:B14"/>
    <mergeCell ref="A59:B59"/>
    <mergeCell ref="A60:B60"/>
    <mergeCell ref="A94:B94"/>
    <mergeCell ref="A96:B96"/>
    <mergeCell ref="A101:B101"/>
    <mergeCell ref="A64:B64"/>
    <mergeCell ref="A408:B408"/>
    <mergeCell ref="A71:B71"/>
    <mergeCell ref="A388:B388"/>
    <mergeCell ref="A390:B390"/>
    <mergeCell ref="A395:B395"/>
    <mergeCell ref="A396:B396"/>
    <mergeCell ref="A326:B326"/>
    <mergeCell ref="A369:B369"/>
    <mergeCell ref="A312:B312"/>
    <mergeCell ref="A313:B313"/>
    <mergeCell ref="A346:B346"/>
    <mergeCell ref="A354:B354"/>
    <mergeCell ref="A355:B355"/>
    <mergeCell ref="A115:B115"/>
    <mergeCell ref="A286:B286"/>
    <mergeCell ref="A116:B116"/>
    <mergeCell ref="A278:B278"/>
    <mergeCell ref="A318:B318"/>
    <mergeCell ref="A360:B360"/>
    <mergeCell ref="A400:B400"/>
    <mergeCell ref="A107:B107"/>
    <mergeCell ref="A150:B150"/>
    <mergeCell ref="A182:B182"/>
    <mergeCell ref="A192:B192"/>
    <mergeCell ref="A233:B233"/>
    <mergeCell ref="A138:B138"/>
    <mergeCell ref="A144:B144"/>
    <mergeCell ref="A145:B145"/>
    <mergeCell ref="A201:B201"/>
    <mergeCell ref="A227:B227"/>
    <mergeCell ref="A264:B264"/>
    <mergeCell ref="A272:B272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2025-03-18T04:14:53Z</dcterms:modified>
</cp:coreProperties>
</file>